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codeName="ThisWorkbook" defaultThemeVersion="166925"/>
  <mc:AlternateContent xmlns:mc="http://schemas.openxmlformats.org/markup-compatibility/2006">
    <mc:Choice Requires="x15">
      <x15ac:absPath xmlns:x15ac="http://schemas.microsoft.com/office/spreadsheetml/2010/11/ac" url="https://invimagovco-my.sharepoint.com/personal/ngarciar_invima_gov_co/Documents/Escritorio/BORRADOR 8/"/>
    </mc:Choice>
  </mc:AlternateContent>
  <xr:revisionPtr revIDLastSave="0" documentId="8_{DC75D3D6-ECCA-42B4-B025-C4E9B48A226A}" xr6:coauthVersionLast="47" xr6:coauthVersionMax="47" xr10:uidLastSave="{00000000-0000-0000-0000-000000000000}"/>
  <bookViews>
    <workbookView xWindow="1170" yWindow="900" windowWidth="27525" windowHeight="15300" firstSheet="1" activeTab="1" xr2:uid="{EF42E8FC-4AA5-4DCD-970C-67DB59980CFF}"/>
  </bookViews>
  <sheets>
    <sheet name="2025" sheetId="1" r:id="rId1"/>
    <sheet name="SEGUIMIENTO OCI-SECTOR" sheetId="6" r:id="rId2"/>
    <sheet name="INSTRUCCIONES" sheetId="2" r:id="rId3"/>
    <sheet name="Listas" sheetId="5" state="hidden" r:id="rId4"/>
  </sheets>
  <externalReferences>
    <externalReference r:id="rId5"/>
  </externalReferences>
  <definedNames>
    <definedName name="_xlnm._FilterDatabase" localSheetId="0" hidden="1">'2025'!$A$8:$BG$156</definedName>
    <definedName name="_xlnm._FilterDatabase" localSheetId="1" hidden="1">'SEGUIMIENTO OCI-SECTOR'!$A$1:$AW$77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5" i="1" l="1"/>
  <c r="AU55" i="1" s="1"/>
  <c r="AT54" i="1"/>
  <c r="AU54" i="1" s="1"/>
  <c r="AT53" i="1"/>
  <c r="AU53" i="1" s="1"/>
  <c r="AU49" i="1"/>
  <c r="AT56" i="1"/>
  <c r="AU56" i="1" s="1"/>
  <c r="AT50" i="1"/>
  <c r="AU50" i="1" s="1"/>
  <c r="AT48" i="1"/>
  <c r="AT47" i="1"/>
  <c r="AU47" i="1" s="1"/>
  <c r="AT46" i="1"/>
  <c r="AU46" i="1" s="1"/>
  <c r="AT45" i="1"/>
  <c r="AT17" i="1" l="1"/>
  <c r="AT18" i="1"/>
  <c r="AT16" i="1"/>
  <c r="AT125" i="1"/>
  <c r="AU125" i="1" s="1"/>
  <c r="AF84" i="1"/>
  <c r="AT15" i="1"/>
  <c r="AU15" i="1" s="1"/>
  <c r="AT14" i="1"/>
  <c r="AU14" i="1" s="1"/>
  <c r="AT34" i="1"/>
  <c r="AU34" i="1" s="1"/>
  <c r="AT33" i="1"/>
  <c r="AU33" i="1" s="1"/>
  <c r="AT32" i="1"/>
  <c r="AU32" i="1" s="1"/>
  <c r="AU30" i="1"/>
  <c r="AU31" i="1"/>
  <c r="AU29" i="1"/>
  <c r="AT28" i="1"/>
  <c r="AU28" i="1" s="1"/>
  <c r="AT27" i="1"/>
  <c r="AU27" i="1" s="1"/>
  <c r="AT26" i="1"/>
  <c r="AU26" i="1" s="1"/>
  <c r="AF153" i="1"/>
  <c r="AE145" i="1"/>
  <c r="AE144" i="1"/>
  <c r="AF83" i="1"/>
  <c r="AF154" i="1"/>
  <c r="AF152" i="1"/>
  <c r="X155" i="1"/>
  <c r="W155" i="1"/>
  <c r="V155" i="1"/>
  <c r="U155" i="1"/>
  <c r="Y154" i="1"/>
  <c r="Y153" i="1"/>
  <c r="Y152" i="1"/>
  <c r="Y151" i="1"/>
  <c r="Y149" i="1"/>
  <c r="Y148" i="1"/>
  <c r="M134" i="1"/>
  <c r="Y126" i="1"/>
  <c r="Y123" i="1"/>
  <c r="Y119" i="1"/>
  <c r="Y118" i="1"/>
  <c r="Y117" i="1"/>
  <c r="Y116" i="1"/>
  <c r="Y111" i="1"/>
  <c r="Y57" i="1"/>
  <c r="Y56" i="1"/>
  <c r="Y55" i="1"/>
  <c r="Y54" i="1"/>
  <c r="Y53" i="1"/>
  <c r="Y52" i="1"/>
  <c r="Y51" i="1"/>
  <c r="Y50" i="1"/>
  <c r="X49" i="1"/>
  <c r="V49" i="1"/>
  <c r="X48" i="1"/>
  <c r="AU48" i="1" s="1"/>
  <c r="V48" i="1"/>
  <c r="Y47" i="1"/>
  <c r="Y46" i="1"/>
  <c r="X45" i="1"/>
  <c r="AU45" i="1" s="1"/>
  <c r="V45" i="1"/>
  <c r="Y40" i="1"/>
  <c r="Y22" i="1"/>
  <c r="BB8" i="1"/>
  <c r="AF155" i="1" l="1"/>
  <c r="Y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tc={EEA70C99-9524-4C25-ADB0-6ADC75AAC35D}</author>
    <author>tc={8FB63810-926A-4056-AEA4-377153523952}</author>
    <author>tc={1196FA91-9EB0-49A1-AAED-9F8F4C85C7B3}</author>
  </authors>
  <commentList>
    <comment ref="N105" authorId="0" shapeId="0" xr:uid="{EEA70C99-9524-4C25-ADB0-6ADC75AAC35D}">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identificar o detallar esta evidencia</t>
      </text>
    </comment>
    <comment ref="AA105" authorId="1" shapeId="0" xr:uid="{8FB63810-926A-4056-AEA4-377153523952}">
      <text>
        <t>[Comentario encadenado]
Su versión de Excel le permite leer este comentario encadenado; sin embargo, las ediciones que se apliquen se quitarán si el archivo se abre en una versión más reciente de Excel. Más información: https://go.microsoft.com/fwlink/?linkid=870924
Comentario:
    El formato indica porcentaje</t>
      </text>
    </comment>
    <comment ref="N121" authorId="2" shapeId="0" xr:uid="{1196FA91-9EB0-49A1-AAED-9F8F4C85C7B3}">
      <text>
        <t>[Comentario encadenado]
Su versión de Excel le permite leer este comentario encadenado; sin embargo, las ediciones que se apliquen se quitarán si el archivo se abre en una versión más reciente de Excel. Más información: https://go.microsoft.com/fwlink/?linkid=870924
Comentario:
    sería de la vigencia anterior, recordar que el producto es para todos los años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Matilde Rodriguez Becerra</author>
  </authors>
  <commentList>
    <comment ref="D2" authorId="0" shapeId="0" xr:uid="{FA37D49B-297D-42C2-A379-79E997D57E63}">
      <text>
        <r>
          <rPr>
            <sz val="9"/>
            <color indexed="81"/>
            <rFont val="Tahoma"/>
            <family val="2"/>
          </rPr>
          <t xml:space="preserve">MINSALUD: Hace referencia a …..
</t>
        </r>
      </text>
    </comment>
    <comment ref="E2" authorId="0" shapeId="0" xr:uid="{D3764959-5887-477F-8E30-84EBF8575001}">
      <text>
        <r>
          <rPr>
            <b/>
            <sz val="9"/>
            <color indexed="81"/>
            <rFont val="Tahoma"/>
            <family val="2"/>
          </rPr>
          <t>MINSALUD:</t>
        </r>
        <r>
          <rPr>
            <sz val="9"/>
            <color indexed="81"/>
            <rFont val="Tahoma"/>
            <family val="2"/>
          </rPr>
          <t xml:space="preserve">
</t>
        </r>
      </text>
    </comment>
    <comment ref="F2" authorId="0" shapeId="0" xr:uid="{1FC6E993-F7D0-4817-BC9A-BCDFD51A74E8}">
      <text>
        <r>
          <rPr>
            <b/>
            <sz val="9"/>
            <color indexed="81"/>
            <rFont val="Tahoma"/>
            <family val="2"/>
          </rPr>
          <t>MINSALUD:</t>
        </r>
        <r>
          <rPr>
            <sz val="9"/>
            <color indexed="81"/>
            <rFont val="Tahoma"/>
            <family val="2"/>
          </rPr>
          <t xml:space="preserve">
</t>
        </r>
      </text>
    </comment>
  </commentList>
</comments>
</file>

<file path=xl/sharedStrings.xml><?xml version="1.0" encoding="utf-8"?>
<sst xmlns="http://schemas.openxmlformats.org/spreadsheetml/2006/main" count="6106" uniqueCount="1565">
  <si>
    <t>PROCESO</t>
  </si>
  <si>
    <t>PROCDIRECCIONAMIENTO ESTRATÉGICOESO</t>
  </si>
  <si>
    <t>FORMATO</t>
  </si>
  <si>
    <t>PLAN ESTRATÉGICO SECTORIAL - FORMULACIÓN Y SEGUIMIENTO</t>
  </si>
  <si>
    <r>
      <t xml:space="preserve"> PLAN ESTRATÉGICO SECTORIAL 2023</t>
    </r>
    <r>
      <rPr>
        <b/>
        <sz val="24"/>
        <rFont val="Calibri"/>
        <family val="2"/>
        <scheme val="minor"/>
      </rPr>
      <t xml:space="preserve"> - 2026</t>
    </r>
  </si>
  <si>
    <t>Fecha de actualización  del registro:</t>
  </si>
  <si>
    <t xml:space="preserve"> PLAN ESTRATÉGICO SECTORIAL</t>
  </si>
  <si>
    <t>TRIMESTRE 1</t>
  </si>
  <si>
    <t>TRIMESTRE 2</t>
  </si>
  <si>
    <t>TRIMESTRE 3</t>
  </si>
  <si>
    <t>ESPACIO EXCLUSIVO PARA MINSALUD</t>
  </si>
  <si>
    <t>Alineación estraégica</t>
  </si>
  <si>
    <t>Medición de cumplimiento</t>
  </si>
  <si>
    <t>20. Programación metas cuatrienio</t>
  </si>
  <si>
    <t>AVANCES TRIMESTRE 1</t>
  </si>
  <si>
    <t>AVANCES TRIMESTRE 2</t>
  </si>
  <si>
    <t>AVANCES TRIMESTRE 3</t>
  </si>
  <si>
    <t>AVANCES TRIMESTRE 4</t>
  </si>
  <si>
    <t>AVANCE ACUMULADO DE LA PROGARMACIÓN VIGENCIA 2025</t>
  </si>
  <si>
    <t>% CUMPLIMIENTO CONSOLIDADO CUATRIENAL</t>
  </si>
  <si>
    <t>1.Cod.</t>
  </si>
  <si>
    <t>2. Entidad Responsable</t>
  </si>
  <si>
    <t>Asesor Planeación Minsalud</t>
  </si>
  <si>
    <t>3. Dependencia Responsable</t>
  </si>
  <si>
    <t xml:space="preserve"> 4. Transformación</t>
  </si>
  <si>
    <t>5. Catalizador</t>
  </si>
  <si>
    <t>6. Componente</t>
  </si>
  <si>
    <t>7. ODS Asociados</t>
  </si>
  <si>
    <t>8. Dimensión MIPG</t>
  </si>
  <si>
    <t>9. Políticas MIPG</t>
  </si>
  <si>
    <t>10. Objetivo Estratégico Sectorial</t>
  </si>
  <si>
    <t>11. Acción estratégica</t>
  </si>
  <si>
    <t>12. Línea base</t>
  </si>
  <si>
    <t>13. Producto/Evidencia</t>
  </si>
  <si>
    <t>14. Nombre del Indicador</t>
  </si>
  <si>
    <t>15. Tipo Indicador</t>
  </si>
  <si>
    <t>16. Fórmula de cálculo</t>
  </si>
  <si>
    <t>17. Unidad de medida</t>
  </si>
  <si>
    <t xml:space="preserve">18. Tipo acumulación </t>
  </si>
  <si>
    <t>19. Periodicidad de medición</t>
  </si>
  <si>
    <t xml:space="preserve"> 20. Meta del cuatrenio</t>
  </si>
  <si>
    <t>21. Resultado Cuantitativo del trimestre</t>
  </si>
  <si>
    <t>22. Porcentaje (%) de Cumplimiento del Trimestre respecto a la meta de la vigencia</t>
  </si>
  <si>
    <t>23. Descripción de Avances</t>
  </si>
  <si>
    <t>24. Responsable del registro del reporte</t>
  </si>
  <si>
    <t>25. Observaciones Monitoreo Planeación Minsalud</t>
  </si>
  <si>
    <t>21, Resultado Cuantitativo del trimestre</t>
  </si>
  <si>
    <t>22, Porcentaje (%) de Cumplimiento del Trimestre respecto a la meta de la vigencia</t>
  </si>
  <si>
    <t>24. Responsable del registro del reporte
(En este campo, por favor escribir el Nombre y cargo u/obejto)</t>
  </si>
  <si>
    <t>22. Porcentaje (%) de Cumplimiento del Trimestre</t>
  </si>
  <si>
    <t>Resultado cuantitativo de la vigencia 2025</t>
  </si>
  <si>
    <t>% de cumplimiento de la vigencia 2025</t>
  </si>
  <si>
    <r>
      <t xml:space="preserve">META REZAGADA 2024
</t>
    </r>
    <r>
      <rPr>
        <b/>
        <sz val="8"/>
        <rFont val="Calibri"/>
        <family val="2"/>
        <scheme val="minor"/>
      </rPr>
      <t>En este campo se digita la meta que quedó pendiente cumplir a 31 de dicimebre de 2024, solo se permite números o porcentaje, no letras, no carácteres especiales y no puntos. Solo en el caso en que la meta rezagada fuera decimal, se debe separar con una coma (,)</t>
    </r>
  </si>
  <si>
    <t>CUATRIENIO</t>
  </si>
  <si>
    <t>99-70</t>
  </si>
  <si>
    <t>≤69</t>
  </si>
  <si>
    <t>Solicitud de modificación</t>
  </si>
  <si>
    <t>Anotación de la formalización Respuesta OAPES
CONTROL DE CAMBIOS</t>
  </si>
  <si>
    <t>Fecha Rad. Respuesta</t>
  </si>
  <si>
    <t>ADMINISTRADORA DE LOS RECUROS DEL SISTEMA DE SEGURIDAD SOCIAL EN SALUD - ADRES</t>
  </si>
  <si>
    <t>Juan Andres Martinez Suescun</t>
  </si>
  <si>
    <t>Adscrita</t>
  </si>
  <si>
    <t>2. Seguridad humana y justicia social.</t>
  </si>
  <si>
    <t>2.2 Superación de privaciones como fundamento de la dignidad humana y condiciones basicas  para el bienestar.</t>
  </si>
  <si>
    <t>2.2.1 Hacia un sistema de salud garantista, universal, basado en un modelo de salud preventivo y predictivo.</t>
  </si>
  <si>
    <t>ODS 3. Salud y bienestar</t>
  </si>
  <si>
    <t>3. Gestión con valores para resultados.</t>
  </si>
  <si>
    <t xml:space="preserve">3.5 Politica de gobierno digital. </t>
  </si>
  <si>
    <t>4.	Construir un Sistema Único Nacional de Información en Salud.</t>
  </si>
  <si>
    <t>Fortalecer la capacidad tecnológica para la  recopilación, organización, almacenamiento y análisis eficaz de la información, que permita la integración con los diversos actores del sistema de Salud en el sistema de información único e interoperable.</t>
  </si>
  <si>
    <t>Interoperabilidad con los diversos actores del sistema General de Salud</t>
  </si>
  <si>
    <t xml:space="preserve">Eficacia en el avance de productos para la habilitación de mecanismos para la Gestión de Información en Salud </t>
  </si>
  <si>
    <t>Gestión</t>
  </si>
  <si>
    <t>(Número actividades cumplidas en el periodo objeto de reporte en la estrategia de avance en la generación de productos para la habilitación - Información Salud / Número total de actividades definidas en el periodo objeto de reporte - Información Salud) * Meta del periodo.</t>
  </si>
  <si>
    <t>Porcentaje</t>
  </si>
  <si>
    <t>Incrementar</t>
  </si>
  <si>
    <t>Trimestral</t>
  </si>
  <si>
    <t>La ADRES ha participado en dos (2) mesas de interoperabilidad con el MSPS, programadas para establecer las acciones requeridas en el proceso de intercambio y consumo de información de las diferentes fuentes requeridas por la entidad. En estas mesas se han definido los parametros necesarios para efectuar el intercambio entre las dos entidades. Esto correcponde a un cumplimiento del 5% en el primer trimestre de 2025 y a un avance de cumplimiento anual del 25%, loi cual es acorde con lo esperado.</t>
  </si>
  <si>
    <t>Según lo reportado por la ADRES en la descripción de avances cumple en este primer trimestre un 5% con la participación en dos mesas de interoperabilidad con el MSPS.</t>
  </si>
  <si>
    <t>Para este 2o bimestre la  ADRES participó en la sesión que convocó  el MSPS para el 19 de junio de 2025, cuyo objetivo era el de abordar asuntos relacionados con el Sistema Único de Información en Salud (SUIS), en particular lo correspondiente a la transferencia de datos. En esta sesión se establecieron los responsables técnicos de cada una de las Entidades con el fin de continuar el ejercicio de identificación de necesidades de intercambio de información.
Para el trimestre tenemos un cumplimiento del 6,66% , lo cual correpsonde al 100% de cumplimiento para este periodo.
De acuerdo con lo anterior, el acumulado corresponde al 41,66% del 55% comprometido para el año, con un cumplimiento del 75,75%.</t>
  </si>
  <si>
    <t>Norela Briceño Bohórquez</t>
  </si>
  <si>
    <t>Se evidencia un avance físico de 6,66% en el segundo trimestre, acumulando 41,66% frente al 55% programado para el año, coherente con la meta. Se recomienda mantener el ritmo de ejecución técnica, consolidar actas y evidencias de las mesas con MSPS y definir cronograma detallado para asegurar el cumplimiento total a cierre de vigencia.</t>
  </si>
  <si>
    <t>2. Seguridad humana y justicia social</t>
  </si>
  <si>
    <t>3.1 Politica de fortalecimiento institucional y simplificación de procesos.</t>
  </si>
  <si>
    <t>5.	Fortalecer las capacidades institucionales y financieras del sector salud.</t>
  </si>
  <si>
    <t>Rediseño e implementación de la estructura organizacional acorde a las funciones y responsabilidades misionales y exigencias del PND.</t>
  </si>
  <si>
    <t>Rediseño organizacional consolidado</t>
  </si>
  <si>
    <t>Porcentaje del Plan de trabajo del rediseño organizacional implementado</t>
  </si>
  <si>
    <t>( ( ( Número actividades ejecutadas fase 1 de la vigencia / Número actividades programadas fase 1 de la vigencia ) * Peso porcentual de la fase 1 ) + ( ( Número actividades ejecutadas fase 2 de la vigencia / Número actividades programadas fase 2 de la vigencia ) * peso porcentual de la fase 2 ) + ( ( Número actividades ejecutadas fase 3 de la vigencia / Número actividades programadas fase 3 de la vigencia ) * peso porcentual de la fase 3 ) + ( ( Número actividades ejecutadas fase 4 de la vigencia / Número actividades programadas fase 4 de la vigencia ) * peso porcentual de la fase 4) * Meta de Porcentaje del Plan de trabajo del rediseño organizacional implementado</t>
  </si>
  <si>
    <t>Rediseño institucional: Para el primer trimestre de 2025, la ADRES en el marco del contrato suscrito con la UNIVERSIDAD NACIONAL DE COLOMBIA No. ADRES-CTO-609-2024 cuyo objeto es "Rediseñar, articular, consolidar y concluir las actividades y documentos requeridos para la reestructuración y modernización de la ADRES, en el marco del proceso de formalización laboral, de acuerdo con la “Guía de Fortalecimiento Institucional. Construcción de un documento técnico para la formalización laboral, por un trabajo digno y en equidad” del Departamento Administrativo de la Función Pública, y conforme a las políticas y disposiciones del gobierno nacional y demás autoridades competentes, desarrollando el respectivo acompañamiento e implementación de todas las etapas del proceso ID_220". , se encuentra adelantado las actividades correspondiente a los productos de la Etapa III y IV del contrato que se enfocan en el desarrollo del Diseño de la Propuesta de Rediseño y Estudio Técnico, así como la revisión de los actos administrativos de modificación de estructura organizacional y modificación de planta.</t>
  </si>
  <si>
    <t>Para este primer reporte no se reporta cumplimiento</t>
  </si>
  <si>
    <t>De acuerdo con las actividades programadas en el desarrollo del contrato ADRES-CTO-609-2024 suscrito con la UNIVERSIDAD NACIONAL DE COLOMBIA y, lo establecido en la Circular Conjunta 100-011 de 2023 Presidencia de la Republica referente al “RUTA - GUÍA PARA REDISEÑOS ORGANIZACIONALES SECTORIALES Y LA FORMALIZACIÓN LABORAL. DEL EMPLEO PÚBLICO EN EQUIDAD.”, se presentó para viabilidad en sesión No. 108 a la Junta Directiva y Dirección General de la ADRES la propuesta de rediseño institucional, la cual fue aprobada por los miembros de junta el 23 de abril de 2025.
En este sentido, en el segundo trimestre se ha avanzado un 10% que  corresponde al 35% del 75% para la vigencia 2025, con un cumplimiento del 46,66%.</t>
  </si>
  <si>
    <t>El avance del trimestre es del 10%, con acumulado del 35% sobre la meta anual del 75%, consistente con la fase III y IV del contrato con la Universidad Nacional. Se sugiere acelerar actividades críticas, cerrar entregables y articular con la Función Pública para garantizar la viabilidad de actos administrativos y evitar retrasos.</t>
  </si>
  <si>
    <t>NA</t>
  </si>
  <si>
    <t>Juan Andres Martinez  08-07-2025</t>
  </si>
  <si>
    <t>2. Direccionamiento estrategico y planeación.</t>
  </si>
  <si>
    <t>2.2 Politica de gestión presupuestal y eficiencia del gasto publico.</t>
  </si>
  <si>
    <t>6.	Recuperar y fortalecer la red pública hospitalaria.</t>
  </si>
  <si>
    <t>Implementar los mecanismos que contribuyan al saneamiento de los pasivos del sistema de salud conforme a lo que determine la Ley, el Gobierno Nacional y la disponibilidad de recursos de la ADRES.</t>
  </si>
  <si>
    <t>Reportes de pruebas COVID-19 en estado procesadas</t>
  </si>
  <si>
    <t xml:space="preserve">Eficacia en la gestión de reportes de canastas COVID-19 (pruebas) para el reconocimiento </t>
  </si>
  <si>
    <t>Producto</t>
  </si>
  <si>
    <t>(# Reportes canastas COVID-19 (pruebas) validados por la ADRES en el periodo anual / # Reportes canastas COVID-19  (pruebas) presentados por las EPS en el periodo anual) x 100</t>
  </si>
  <si>
    <t>Stock</t>
  </si>
  <si>
    <t>Anual</t>
  </si>
  <si>
    <t>El resultado del avance relacionado con el reconocimiento y pago de pruebas COVID-19 para el primer trimestre de 2025, tiene en cuenta los registros radicados de pruebas realizadas en el  marco de la emergencia sanitaria  entre el 26/08/20 al 30/06/22 y cargadas por las EPS en el aplicativo dispuesto a  13 de marzo 2025. Como resultado del proceso se validaron 610.858 registros por un valor  $67.032.751.693. 
De acuerdo con reunión sostenida el 19 de mayo de 2025, con colaboradoras de la Oficina de Planeación y Estudios Sectoriales del MSPS, se acordó la medición de este indicador de manera anual, teniendo en cuenta la naturaleza del mismo. Esta frecuencia de medición coincide con la establecida por ADRES en la Hoja de Vida del indicador. En este sentido, el próximo reporte será al corte del cuarto trimestre de la vigencia 2025.</t>
  </si>
  <si>
    <t>Según lo reportado por la ADRES describe avances cualitativos para esta acción estratégica. 
El reporte del avance cuantitativo se dará al final de la vigencia teniendo en cuenta que la meta es de sostenimiento y de esta manera no afectar la consistencia del seguimiento.</t>
  </si>
  <si>
    <t xml:space="preserve">Durante el segundo trimestre del 2025 finalizo la validación del archivo tipo 3 (Pruebas realizadas entre el 26-ago-20 y el 30-jun-22), con base en los archivos cargados por las EPS en ADRES CANASTA, a corte 13 de marzo de 2025 y estimamos que el primer pago de los registros sin inconsistencias por un valor de $20.246.396.711,08,  sea durante el tercer trimestre de 2025, toda vez que ya fueron solicitados los recursos a través de la Resolución No. 39734 de 2025, “Por la cual se identifican los montos a reconocer como deuda pública por concepto de pruebas de búsqueda, tamizaje y diagnóstico de SARS CoV2 - COVID-19 efectuadas entre el 26 de agosto de 2020 y el 30 de junio de 2022, que fueron reportadas por las EPS entre el 2 de octubre de 2024 al 13 de marzo de 2025 y que serán pagados con cargo al servicio de deuda pública del Presupuesto General de la Nación” al Ministerio de Hacienda y Crédito Público y estamos a la espera del giro de los recursos solicitados (anexamos copia de la resolución) . Con este avance , se tiene un acumulado de cumpliento anual del 40% y un cumplimiento del 100% del reazago del 2024 (11%).
También es preciso informar que en este momento nos encontramos validando archivos tipo 4 y 5 (Pruebas realizadas entre el 17-mar-20 y el 25-ago-20 y del 01-jul-22 y el 31-ago-22 respectivamente), de los registros cargados en ADRES CANASTA octubre 20 de 2023 a mayo 12 de 2025 para el archivo tipo 4, y octubre 8 de 2024 a mayo 12 de 2025 para archivo tipo 5. Para el archivo tipo 4 son 161.924 y para el archivo tipo 5 son 32.466 (anexamos soportes). </t>
  </si>
  <si>
    <t>Se reporta avance físico y financiero del 20% en el trimestre (acumulado 40%), con gestión de la Resolución 39734/2025 y solicitud de recursos a MinHacienda, coherente con la meta anual. Se recomienda fortalecer el seguimiento a desembolsos y la validación de archivos, para asegurar flujo de pagos oportunos y evitar rezagos.</t>
  </si>
  <si>
    <t>7.	Fortalecer la sostenibilidad financiera del sistema salud en el pago, giro directo y la restitución de los recursos.</t>
  </si>
  <si>
    <t xml:space="preserve">Fortalecer el mecanismo del giro directo​ a toda la red de prestadores y proveedores del sistema de salud hasta llegar a ser el pagador único con el fin de  contribuir al flujo de recursos de manera oportuna </t>
  </si>
  <si>
    <t>99.94%</t>
  </si>
  <si>
    <t>Herramienta tecnológica para la programación y ejecución del giro directo</t>
  </si>
  <si>
    <t>Eficacia en la aplicación de valores de giro directo</t>
  </si>
  <si>
    <t>Impacto</t>
  </si>
  <si>
    <t>(Valores reconocidos a través del mecanismo del giro directo durante el periodo anual / valores de giro directo programados por las EPS para el mismo periodol) x 100</t>
  </si>
  <si>
    <t xml:space="preserve">En el prmer trimestre de la vigencia 2025, la ADRES reconoció para el aseguramiento de los afiliados de los regímenes contributivo y subsidiado $22.024.031.244.021, de estos recursos, las EPS programaron por giro directo $15.309.974.552.819, de los cuales se giraron $15.308.624.022.278 a las IPS y proveedores de servicios y tecnologías en salud. El 0,0088% no girado corresponde a embargos aplicados por la Dirección de Gestión de Recursos Financieros de la Salud (tesorería) de acuerdo con providencias judiciales.
El detalle del valor reconocido, se encuentra para consulta en la pagina https://www.adres.gov.co/lupa-al-giro.
De otra parte, durante el periodo comprendido entre el 1 de enero de 2025 y el 31 de marzo  de 2025, la Administradora de los Recursos del Sistema General de Seguridad Social en Salud (ADRES) efectuó un giro por un total de $456.992.528.447 por giro directo de presupuestos maximos, y $3.923.649.785,26 Servicios y tecnologías no financiados con la UPC ni con Presupuestos Máximos  y  ordenó el gasto por valor de $112.613.666.034,00 por concepto de reclamaciones de accidentes de transito sin SOAT o tarifa diferencial, eventos terroristas y catastrofes naturales; todo lo cual corresponde al 100% de lo programado.
De acuerdo con reunión sostenida el 19 de mayo de 2025, con colaboradoras de la Oficina de Planeación y Estudios Sectoriales del MSPS, se acordó la medición de este indicador de manera anual, teniendo en cuenta la naturaleza del mismo. Esta frecuencia de medición coincide con la establecida por ADRES en la Hoja de Vida del indicador. En este sentido, el próximo reporte será al corte del cuarto trimestre de la vigencia 2025.
</t>
  </si>
  <si>
    <t>Según lo reportado por la ADRES describe avances cualitativos para esta acción estratégica. 
El reporte del avance cuantitativo se dará al final de la vigencia teniendo en cuenta que la meta es de sostenimiento y así no afectar la consistencia del seguimiento.</t>
  </si>
  <si>
    <t>N,A</t>
  </si>
  <si>
    <t>No aplica reporte en este periodo</t>
  </si>
  <si>
    <t>El seguimiento es anual por naturaleza del indicador; no se reporta avance trimestral y se mantiene el enfoque de sostenimiento al 100% anual. Se recomienda mantener registros y soportes de ejecución de giros, embargos y ajustes para evidenciar cumplimiento integral en el corte de cierre de vigencia.</t>
  </si>
  <si>
    <t>CENTRO DERMATOLOGICO FEDERICO LLERAS ACOSTA</t>
  </si>
  <si>
    <t>Lennys Martinez Gonzalez</t>
  </si>
  <si>
    <t xml:space="preserve">6. Gestión del conocoimiento y la innovación. </t>
  </si>
  <si>
    <t xml:space="preserve">6.1 Politica de gestión del conocimiento y la innovación. </t>
  </si>
  <si>
    <t>1. .Implementar un modelo preventivo, predictivo y resolutivo con enfoque universal,  solidario, equitativo, incluyente, participativo, territorializado e intercultural, eficiente y sostenible en el tiempo.</t>
  </si>
  <si>
    <t>Caracterizar las enfermedades dermatológicas en las áreas rural y/o dispersas definidas a nivel nacional, a través de una atención en dermatología bajo la modalidad de telemedicina en poblaciones vulnerables.</t>
  </si>
  <si>
    <t>Plan de Trabajo de la Fase de Alistamiento</t>
  </si>
  <si>
    <t>% Cumplimiento del plan de trabajo de la fase de alistamiento del proyecto de atención dermatológica con telemedicina</t>
  </si>
  <si>
    <t>(número de actividades de la fase de alistamiento realizadas / número de actividades programadas en la fase de alistamiento) *100</t>
  </si>
  <si>
    <t>Durante el primer trimestre de la vigencia 2025, se suscribio contrato para la optimización de telederma la cual, se encuentra en ejecución con una revisión inicial del aplicativo, con un avance a la fecha del 20%. 
Es importante aclarar que las modificaciones de las metas de la vigencia 2023 se realizaron teniendo en cuenta que los recursos del Ministerio de Salud fueron desembolsados el 31 de octubre de 2024, razón por la cual hasta esta vigencia se aprobo nuevamente  el ingreso de estas metas por Junta Directiva.</t>
  </si>
  <si>
    <t>William Narvaez Mendoza Asesor de la Dirección E</t>
  </si>
  <si>
    <t>De acuerdo con la información de la entidad, se tuvo un avance de 20%, teniendo en cuenta que hasta esta vigencia se aprobó por junta directiva el ingreso de meta para en este Plan.</t>
  </si>
  <si>
    <t xml:space="preserve"> A la fecha se encuentra en ejecución el contrato para la optimización de telederma con una revisión inicial del aplicativo, el dersarrollo completo del proyecto se ejecutra una vez se tenga aprobado la correspondiente adición presupuestal, la cual se radicó 1-2025-067291 el 3 de julio de 2025 al Minhacienda</t>
  </si>
  <si>
    <t>De acuerdo con la información de la entidad, se tuvo un avance de 20% y se siguen realizando actividades para cumplir con la meta</t>
  </si>
  <si>
    <t>N/A</t>
  </si>
  <si>
    <t>Entidades incluidas en el proyecto de atención dermatológica con telemedicina</t>
  </si>
  <si>
    <t>Número de entidades incluidas en el proyecto de atención dermatológica con telemedicina</t>
  </si>
  <si>
    <t>Número</t>
  </si>
  <si>
    <t>La entidad se encuentra en la fase de alistamiento del proyecto de atención dermatologica, motivo por el cual no se ha tenido avances frente a esta meta durante el primer trimestre de la vigencia.
Teniendo en cuenta que los recursos del Ministerio de Salud fueron desembolsados el 31 de octubre de 2024, se hizo necesario el traslado de meta para la vigencia 2025.</t>
  </si>
  <si>
    <t>De acuerdo con la información de la entidad, se han empezado a realizar acciones, sin embargo no se presenta avance en el trimestre</t>
  </si>
  <si>
    <t>A la fecha se encuentra en ejecución el contrato para la optimización de telederma con una revisión inicial del aplicativo, el dersarrollo completo del proyecto se ejecutra una vez se tenga aprobado la correspondiente adición presupuestal, la cual se radicó 1-2025-067291 el 3 de julio de 2025 al Minhacienda</t>
  </si>
  <si>
    <t>3.	Garantizar acceso oportuno a los medicamentos y tecnología a todos los habitantes del territorio nacional.</t>
  </si>
  <si>
    <t>Aprobación y puesta en marcha de proyectos de investigación nuevos por año,  mejorando  la  competencia de los investigadores</t>
  </si>
  <si>
    <t>Proyectos aprobados y puestos en marcha</t>
  </si>
  <si>
    <t>Número de proyectos aprobados y puestos en marcha</t>
  </si>
  <si>
    <t xml:space="preserve">Para el primer trimestre del 2025 no se han presentado nuevos proyectos </t>
  </si>
  <si>
    <t>De acuerdo con la información de la entidad, no se ha presentado avance en el trimestre</t>
  </si>
  <si>
    <t>Para el segundo trimestre no se han aprobado y puesto en marcha proyectos nuevos</t>
  </si>
  <si>
    <t>FONDO DE PASIVO SOCIAL DE FERROCARRILES NACIONALES DE COLOMBIA - FONFERROCARRILES</t>
  </si>
  <si>
    <t>Oswaldo Arias Rojas</t>
  </si>
  <si>
    <t>2.2 Superación de privaciones como fundamento de la dignidad humana y condiciones básicas  para el bienestar.</t>
  </si>
  <si>
    <t>3.1 Política de fortalecimiento institucional y simplificación de procesos.</t>
  </si>
  <si>
    <t>Fortalecer las capacidades organizacionales para el aseguramiento de la prestación de los servicios de salud a través de la actualización e implementación del Modelo Integral de Auditorias Médicas</t>
  </si>
  <si>
    <t xml:space="preserve">Modelo Integral de Auditorias Médicas </t>
  </si>
  <si>
    <t>Un Modelo Integral de Auditorias Médicas fortalecido y actualizado</t>
  </si>
  <si>
    <t>No aplica para el periodo evaluado actividad desarrollada en las vigencias 2023 y 2024</t>
  </si>
  <si>
    <t>para el 2025 no se programamaron  metas.</t>
  </si>
  <si>
    <t xml:space="preserve">N/A Para la vigencia 2025 el FPS FNC no programo meta para desarrollar en el 2025, debido a que ya se realizó en las vigencias anteriores.
</t>
  </si>
  <si>
    <t>Para este periodo y vigencia no se realizo programacion de esta accion estrategica.</t>
  </si>
  <si>
    <t>Oswaldo Arias 08-07-2025</t>
  </si>
  <si>
    <t>Fortalecer capacidades técnicas de los operadores de la prestación del servicio de salud en las zonas de atención a los usuarios</t>
  </si>
  <si>
    <t xml:space="preserve">0
</t>
  </si>
  <si>
    <t>Actas de reuniones</t>
  </si>
  <si>
    <t xml:space="preserve">Cumplimiento del programa anual de asistencias técnicas </t>
  </si>
  <si>
    <t>Número de asistencias técnicas ejecutadas/Número de asistencias técnicas programadas en el cronograma anual</t>
  </si>
  <si>
    <t>De las 18 mesas tècnicas de trabajo programdas par el 2025, durante el 1er trimestre se cumplio el 100% de lo programado; dado que se realizaron las 3 mesas ténicas, con un cumplimiento del 16,67 de meta (90%) trazada para el año; así del subproceso de Calidad, se   realizó   el 5 de marzo 2025. Subproceso alto costo desarrollo  el 5 al 7  Marzo 2025  en la ciudad  de Cali y   Redes integrales  se  ejecutó el 6 de Marzo 2025. 
se anexan evidencias carpetas divididas por subproceso y cronograma  https://drive.google.com/drive/u/0/folders/1_aCMPJhVLM9rgdFuck1Qancud3y5vYVM</t>
  </si>
  <si>
    <t xml:space="preserve">se va a cambiar la forma de medición a numero, celdas en amarillo deben ser ajustadas </t>
  </si>
  <si>
    <r>
      <t xml:space="preserve">De las 18  asistencias técnicas programas par el 2025, durante el 2do trimestre se cumpliò con el 100% de lo programado; dado que se realizaron las 7 asistencias técnicas, con un cumplimiento del 38,8%;  así: 
</t>
    </r>
    <r>
      <rPr>
        <b/>
        <sz val="10"/>
        <rFont val="Calibri"/>
        <family val="2"/>
        <scheme val="minor"/>
      </rPr>
      <t xml:space="preserve">1. Subproceso de Calidad se realizó   1, el 02 de mayo de 2025, en la ciudad de Bogotà.
2. Subproceso Alto Costo se realizò  1, entre el 11 y 13 de junio de 2025,  en la ciudad  Medellìn.
3. Redes integrales  se realizò 1, el 16 de mayo 2025, en la ciudad de Bogotà.
4. Modelo de Atenciòn se realizò 2, el 24 y 25 de abril de 2025, en la ciudad de Bogotà.
5. Rutas Integrales se realizaron 2, el 30 de mayo y  12 de junio, en la ciudad de Bogotà </t>
    </r>
    <r>
      <rPr>
        <sz val="10"/>
        <rFont val="Calibri"/>
        <family val="2"/>
        <scheme val="minor"/>
      </rPr>
      <t xml:space="preserve">   
Se  anexan evidencias carpetas divididas por subproceso y cronograma 
https://drive.google.com/drive/u/0/folders/1_aCMPJhVLM9rgdFuck1Qancud3y5vYVM
</t>
    </r>
  </si>
  <si>
    <t>Gestiòn de Servicios de Salud</t>
  </si>
  <si>
    <t>Segun la informacion reportada por la Entidad se realizaron 7 asistencias técnicas de 18 programadas para la vigencia 2025, las cuales corresponden a un avance del 38,8%-.</t>
  </si>
  <si>
    <t>3.5 Politica de gobierno digital.</t>
  </si>
  <si>
    <t>Fortalecer las capacidades tecnológicas para automatizar el proceso de afiliaciones y compensación del servicio de salud de la entidad con la funcionalidad de interoperabilidad con los sistemas de información de la entidad y los que se relacionen.</t>
  </si>
  <si>
    <t>Herramienta tecnológica "aseguramiento en salud" desarrollado</t>
  </si>
  <si>
    <t xml:space="preserve">% Desarrollo de la herramienta tecnológica "aseguramiento de salud" </t>
  </si>
  <si>
    <t>No hay metas programadas para el 2025</t>
  </si>
  <si>
    <t>se gun la informacion de la entidad para este trimestre y para la vigencia no fue programada el desarrollo de esta actividad.</t>
  </si>
  <si>
    <t>Herramienta en Operaciòn</t>
  </si>
  <si>
    <t>Herramienta tecnológica "aseguramiento en salud" en operación</t>
  </si>
  <si>
    <t xml:space="preserve">Herramienta tecnológica "aseguramiento de salud" en operación (no acumulativa)
</t>
  </si>
  <si>
    <t>El Aplicativo Horus health se encuentra operativo en el área de afiliaciones y compensación, desde el proceso de Gestión TIC se realizan  capacitaciones para el uso y apropiación en los usuarios que esán en las regionales y en la sede principal para la optimización del aplicativo Horus Health en los módulos de ASEGURAMIENTO, PILA, COMPENSACIONES,  PRESTACIONES SOCIALES, como también se hace acompañamiento en el soporte para  la utilización del aplicativo y su correcto funcionamiento.
Evidencia en: https://drive.google.com/drive/folders/1LoMZraa8zrV2-5oepbnRAJTE3-B6OtuM</t>
  </si>
  <si>
    <t>Segun la informacion reportada por la entidad se evidencia que se cumplio con la meta en un 25%</t>
  </si>
  <si>
    <t>El Aplicativo Horus health se encuentra operando en el  área de afiliaciones y compensación, desde el proceso de Gestión TIC se administra el aplicativo técnicamente, se realizan  capacitaciones para el uso y apropiación en los usuarios que están en las regionales y en la sede principal para la optimización del aplicativo Horus Health en los módulos de ASEGURAMIENTO, PILA, COMPENSACIONES,  PRESTACIONES SOCIALES, como también se hace acompañamiento en el soporte para  la utilización del aplicativo y su correcto funcionamiento.
Evidencia en:
https://drive.google.com/drive/folders/1U2_cbXbfKEPUELu87OsHOSn9h0TYhhvS</t>
  </si>
  <si>
    <t>Liliana Garcia . Profesional presupuesto</t>
  </si>
  <si>
    <t>Teniendo en cuenta la programacion para esta vigencia es de 1 el avance en este trimestre es de 25% , que corresponde a la programacion para cumplir la meta al final del año del 100%.</t>
  </si>
  <si>
    <t>FONDO DE PREVISIÓN SOCIAL DEL CONGRESO DE LA REPÚBLICA - FONPRECON</t>
  </si>
  <si>
    <t>Lilian Maria Alvarez Mercado</t>
  </si>
  <si>
    <t>2.1 habilitadores que potencian la seguridad humana y las oportunidades de bienestar.</t>
  </si>
  <si>
    <t>2.1.1 Sistema de protección social, universal y adaptativo.</t>
  </si>
  <si>
    <t>Fortalecer estrategias para Incrementar la participación en la financiación de las obligaciones pensionales</t>
  </si>
  <si>
    <t>Formato de Ejecución de ingresos</t>
  </si>
  <si>
    <t>Cumplimiento meta de recaudo efectivo de recursos-cobro coactivo</t>
  </si>
  <si>
    <t>recursos efectivamente recaudados por concepto de cobro coactivo
(cifras en millones de pesos)</t>
  </si>
  <si>
    <t>Pesos</t>
  </si>
  <si>
    <t>Mensual</t>
  </si>
  <si>
    <t>Se recaudo en el primer trimestre la suma CATORCE MIL NOVECIENTOS ONCE MILLONES TRESCIENTOS CINCUENTA Y OCHO MIL DOSCIENTOS VEINTE PESOS CON DIEZ CENTAVOS M/CTE ($14.911.358.220,10), que corresponde al 49,66% de la meta establecida para el 2025.</t>
  </si>
  <si>
    <t>Marina Sanchez (coordinadorea grupo de cartera)</t>
  </si>
  <si>
    <t>Luego de revisón se enviaron corecciones por correo electronico y se esta a la espera de ser subsanadas.</t>
  </si>
  <si>
    <t>Durante el segundo trimestre del año 2025 se recaudó la suma de SIETE MIL SETECIENTOS MILLONES CUATROCIENTOS VEINTISÉIS MIL TRESCIENTOS SETENTA Y DOS CON DIECINUEVE CENTAVOS M/CTE ($7.700.426.372,19), lo cual representa el 25,65% de la meta establecida para 2025</t>
  </si>
  <si>
    <t>Durante el segundo trimestre de 2025, la entidad reporta un recaudo efectivo por concepto de cobro coactivo correspondiente al 25,6% de la meta anual. La información está debidamente cuantificada y soportada con cifras claras.</t>
  </si>
  <si>
    <t xml:space="preserve"> $                            22,611</t>
  </si>
  <si>
    <t>Cumplimiento meta de recaudo efectivo de recursos-cobro persuasivo</t>
  </si>
  <si>
    <t>recursos efectivamente recaudados por concepto de cobro persuasivo
(cifras en millones de pesos)</t>
  </si>
  <si>
    <t xml:space="preserve">Se recaudo en el primer trimestre la suma NUEVE MIL DOSCIENTOS NOVENTA Y TRES MILLONES TRESCIENTOS TREINTA Y DOS MIL SETENTA Y CINCO PESOS CON SETENTA Y DOS CENTAVOS M/CTE ($9.293.332.075,72), que corresponde al 20,63% de la meta establecida para el 2025. </t>
  </si>
  <si>
    <t>Durante el segundo trimestre del año 2025, se recaudó la suma de TREINTA Y TRES MIL CIENTO SESENTA Y CINCO MILLONES QUINIENTOS NOVENTA Y CINCO MIL DOSCIENTOS SESENTA CON SESENTA Y DOS CENTAVOS M/CTE ($33.165.595.260,62), lo que representa el 73,64% de la meta establecida para 2025</t>
  </si>
  <si>
    <t>Se reporta un recaudo significativo por cobro persuasivo en el segundo trimestre, alcanzando el 73,6% . El reporte incluye el valor exacto recaudado y está formulado de manera clara.
Este resultado, sumado al avance del primer trimestre, representa un cumplimiento acumulado del 94,3% de la meta establecida para 2025.</t>
  </si>
  <si>
    <t xml:space="preserve"> $                            42,458</t>
  </si>
  <si>
    <t>Mesas de trabajo con territorios para conciliación de la deuda, ejecutadas</t>
  </si>
  <si>
    <t>Número de mesas de trabajo con territorios para conciliación de la deuda, ejecutadas</t>
  </si>
  <si>
    <t xml:space="preserve">Se programaron  14 mesas de trabajo con las siguientes entidadades deudoras, previa mesa preparatoria, en las cuales participaron servidores del área de Coactivo y área de cartera,  para conciliar la deuda que registra cada entidad y se establecieron compromisos para cada una de las partes:  BMUNICIPIO DE VERGARA, MUNICIPIO DE DAGUA (2), MUNICIPIO DE CINEGA MAGADALENA, MUNICIPIO DE CALARCA, MUNICIPIO DE PASTO, HOSPITAL DE CALDAS E.S.E, PROMOTORA DE TURISMO DE NARIÑO LIMITADA, MUNICIPIO DE PUERTO BERRRIO, MUNCIPIO DE CARTAGO, MUNCIPIO DE GARZON,DISTRITO DE BARRANQUILLA, MUNICIPIO DE GUACA, CONSTRUCCIONES CIVILES CIVILCO
Evidencia: Comunicacion oficial enviada a cada entidad con la fecha y hora de la programacion, Resumen de la plataforma teams, mediante la cual se realizan las mesas de trabajo de forma virtual, evidenciando, asistentes y duración, sistema en el cual queda la grabación respectiva. </t>
  </si>
  <si>
    <t>Se programaron y se atendieron 23 mesas de trabajo con diferentes entidades deudoras, precedidas por una mesa preparatoria. En estas sesiones participaron servidores de las áreas de Cobro Coactivo y Cartera, con el objetivo de conciliar las deudas registradas por cada entidad y establecer compromisos claros para todas las partes involucradas</t>
  </si>
  <si>
    <t>La entidad informa la realización de 23 mesas de trabajo con entidades deudoras durante el segundo trimestre. El reporte incluye una descripción detallada de las actividades realizadas y las entidades participantes, lo cual aporta claridad al seguimiento del indicador.</t>
  </si>
  <si>
    <t xml:space="preserve"> $                                    37</t>
  </si>
  <si>
    <t>Lilian Alvarez
17-06-2027</t>
  </si>
  <si>
    <t xml:space="preserve">	2/07/2025</t>
  </si>
  <si>
    <t>IETS - INSTITUTO DE EVALUACION TECNOLOGICA EN SALUD</t>
  </si>
  <si>
    <t>Martha Liliana Corredor Acevedo</t>
  </si>
  <si>
    <t xml:space="preserve">6. gestión del conocoimiento y la innovación. </t>
  </si>
  <si>
    <t>3.2 Politica de servicio al ciudadano.</t>
  </si>
  <si>
    <t>Fortalecer la investigación nacional en evaluación de tecnologías en salud.</t>
  </si>
  <si>
    <t>Manuales metodológicos de evaluaciones de tecnologías en salud (de cumplimiento) </t>
  </si>
  <si>
    <t>Número de manuales metodológicos desarrolados o actualizados.</t>
  </si>
  <si>
    <t>Para la presente Vigencia 2025, el IETS a la fecha no ha recibido los recursos de funcionamiento, tal como se puede evidenciar en el decreto 1621 del 2024 del 30 de diciembre, por el cual se liquida el presupuesto general de la nación para la vigencia fiscal de 2025, donde se detallan las apropiaciones y se clasifican y se definen los gastos del PGN, por lo  cual no se reportan actividades relacionadas con el desarrollo o actualizacion de manuales.</t>
  </si>
  <si>
    <t xml:space="preserve">Luz Mery Barragán Gonzalez </t>
  </si>
  <si>
    <t>En el primer trimestre de 2025, el IETS no reporta avance en el número de manuales metológicos desarrollados o actualizados.</t>
  </si>
  <si>
    <t>De acuerdo a la descripcion realizada en la columna AB, no se realizaron actividades para el cumplimiento de la meta, considerando que a la fecha de cierre de presentación del informe el IETS carece de recursos de funcionamiento que permitan dar cumplimiento a lo estipulado</t>
  </si>
  <si>
    <t>El Instituto de Evaluación tecnologica en Salud no describe avances de cumplimiento para la meta en el número de  manuales metodológicos desarrollados o actualizados. Lo anterior según lo descrito en la descripción de avances considerando que "carece de recursos de funcionamiento"</t>
  </si>
  <si>
    <t>Martha Liliana Corredor. 14-07-2025</t>
  </si>
  <si>
    <t>2025121001847261_x000D_</t>
  </si>
  <si>
    <t>Fortalecimiento de las capacidades del IETS a través de la implementación del plan de modernización institucional de acuerdo con la Ley 2294 de 2024. Artículo 160</t>
  </si>
  <si>
    <t>Plan de modernización institucional</t>
  </si>
  <si>
    <t>Porcentaje de cumplimiento del plan de modernización institucional (acumulativo)</t>
  </si>
  <si>
    <t>Durante la vigencia 2023 y pese a lo dispuesto en el artículo 160 del Plan Nacional de Desarrollo, no se recibieron recursos de funcionamiento. Para la vigencia de 2024, se recibió parcialmente los recursos de funcionamiento con restricción de uso para algunos rubros, y únicamente por los meses de octubre, noviembre y diciembre, sin embargo, esta asignación y la incertidumbre de lo esperado para enero de 2025 no permitió adelantar el plan de modernización del IETS.
Para la presente Vigencia 2025, el IETS a la fecha no ha recibido los recursos de funcionamiento, tal como se puede evidenciar en el decreto 1621 del 2024 del 30 de diciembre, por el cual se liquida el presupuesto general de la nación para la vigencia fiscal de 2025, donde se detallan las apropiaciones y se clasifican y se definen los gastos del PGN, por lo  cual no se ha adelantado ningún avance en el plan de modernización del IETS</t>
  </si>
  <si>
    <t>De acuerdo con lo reportado por el IETS en este primer triemestre no se reporta avance en el porcentaje de cumplimiento del plan de modernización institucional (acumulativo).
Se realizó reunión con el IETS el día lunes, 5 de mayo de 2025 donde se revisó la aciión estratégica y las metas establecidad para el cuatrienio.
Se envía oficio solicitando el ajuste a las metas del año 2025 y 2026 con el fin de cumplir la meta del cuatrienio establecida en 100%.</t>
  </si>
  <si>
    <t>De acuerdo a la descripcion realizada en la columna AB, no se rrealizaron actividades para el cumplimiento de la meta, considerando que a la fecha de cierre de presentación del informe el IETS carece de recursos de funcionamiento que permitan dar cumplimiento a lo estipulado</t>
  </si>
  <si>
    <t>Según lo descrito por el Instituto de Evaluación tecnologica en Salud en la descripción de avances, no hay cumplimiento para la meta en el Plan de modernización institucional considerando que "carece de recursos de funcionamiento"</t>
  </si>
  <si>
    <t>INSTITUTO NACIONAL DE CANCEROLOGÍA - INC</t>
  </si>
  <si>
    <t>Superación de privaciones como fundamento de la dignidad humana y
condiciones básicas para el bienestar</t>
  </si>
  <si>
    <t>Hacia un sistema de salud garantista, universal,  basado en un modelo de salud
preventivo y predictivo</t>
  </si>
  <si>
    <t>ODS 3. Salud y Bienestar</t>
  </si>
  <si>
    <t>3. Gestión con valores para resultados</t>
  </si>
  <si>
    <t>3.8. Servicio al ciudadano</t>
  </si>
  <si>
    <t>Asesorar al Ministerio de Salud y Protección Social y a los actores del sistema de salud para implementar el modelo para la prevención, detección temprana y tratamiento oportuno del cáncer con un enfoque territorial, transdisciplinario e intercultural, con énfasis en la atención primaria en salud en los próximos 10 años.</t>
  </si>
  <si>
    <t>Documento de la política para el control integral del cáncer</t>
  </si>
  <si>
    <t xml:space="preserve">Documento técnico de política pública (técnico-administrativo y conceptual) del modelo para el control del cáncer actualizado, que oriente la política. </t>
  </si>
  <si>
    <t xml:space="preserve">Documento técnico </t>
  </si>
  <si>
    <t>Mantener</t>
  </si>
  <si>
    <t>Actividad no programada para la vigencia 2025</t>
  </si>
  <si>
    <t xml:space="preserve">Julián Leonardo Castrillón Garay </t>
  </si>
  <si>
    <t>De acuerdo con la información de la entidad, no hay actividad programada para 2025.</t>
  </si>
  <si>
    <t xml:space="preserve">El indicador se encuentra programado para la vigencia 2026, sin embargo se presenta el avance presentado al II trimestre 2025.
1. Se definió una hoja  de ruta que permitiera definir el documento de política pública del modelo para el control del cáncer.  Esta hoja de ruta definió un trabajo colaborativo y participativo,  en dos momentos: 
- Realizar la actualización del modelo para el control del cáncer con un enfoque territorial, transdisciplinario e intercultural con énfasis en atención primaria en salud en los próximos 10 años. Dentro del momento I, se han desarrollado las siguientes acciones 
-Construcción de Línea de base: Revisión narrativa de los Modelos del Control de Cáncer.  Evolución del modelo del año 2006 y Búsqueda no sistemática Planes Nacionales para el Control del Cáncer
-Identificación y vinculación de stakeholder que participaran del los encuentros regionales 
-Mesas de trabajo interna con las áreas funcionales, investigaciones y Salud pública : Mesa de trabajo  consenso sobre control del cáncer, mesa Atenció Primaria en Salud , diálogo de política institucional y mesa de trabajo para avanzar en la socialización de resultados.
-Diseño de propuesta de modelo para el control del Cáncer 
2. La construcción del plan decenal para el control del cáncer, armonizado con el Plan Decenal de Salud Pública 2022—2031. que permitan consolidar la avanzar en el cumplimiento de las metas los objetivos de Desarrollo Sostenible que definen en su objetivo 3 – Garantizar un vida sana y un bienestar para todos y todas las edades cuya meta para Colombia  implica que al 2031 se reduzca  la mortalidad prematura por ENT en un 25% en la población de 30 a 70 años y se avance en la visión del Instituto Nacional de Cancerología  que define que para el año 2034 habrá contribuido a la reducción de la incidencia y la mortalidad por cáncer y el mejoramiento de la calidad de vida de los pacientes mediante el fortalecimiento  de la gestión en políticas y programas para el control del cáncer. Para el momento II se han desarrollado las siguientes acciones 
- Construcción de Línea de base: Búsqueda no sistemática Planes Nacionales para el Control del Cáncer que permitan sustentar la necesidad de un PDCCC para Colombia 
- Mesa de trabajo entre actores interesados que sustente la necesidad del plan decenal para el control del cáncer
- Mesas de trabajo MSPS para definir armonización entre el PDCCC y plan Decenal de Salud * Pública 2022-2031.
El avance del indicador a la fecha corresponde de un 55%.
Fuente: Coordinadora Grupo Area Salud Pública
</t>
  </si>
  <si>
    <t>De acuerdo con la información de la entidad, no hay actividad programada para 2025, no obstante ya están realizado acciones para el logro de la actividad.</t>
  </si>
  <si>
    <t xml:space="preserve">NA </t>
  </si>
  <si>
    <t>2. Avanzar en los procesos de laboralización con estabilidad, formalización, dignificación, formación permanente y protección del talento humano en salud.</t>
  </si>
  <si>
    <t xml:space="preserve">Implementar el plan de transformación institucional de acuerdo con la Ley 2291 de 2024.  </t>
  </si>
  <si>
    <t xml:space="preserve">Cronograma de transformación </t>
  </si>
  <si>
    <t>Porcentaje de implementación del plan de transformación institucional.</t>
  </si>
  <si>
    <t>(número de actividades del cronograma de transformación ejecutadas / número de actividades del cronograma de transformación programadas ) *100</t>
  </si>
  <si>
    <t>Durante el trimestre de 2025 se encontraba en trámite de firmas los decretos de planta y estructura del INC, sin embargo, el trámite se encuentra suspendido hasta tanto se socialice formalmente el fallo de la demanda interpuesta a la Ley 2291 de 2023 "Por medio de la cual se transforma la naturaleza jurídica del Instituto Nacional de Cancerología Empresa Social del Estado, se define su objeto, funciones, estructura y régimen legal...", por parte de la Corte Constitucional.
Fuente. Oficina Asesora de Planeación y Sistemas</t>
  </si>
  <si>
    <t>De acuerdo con la información de la entidad, la actividad se encuentra suspendida hasta tanto se definan las actuaciones legales se tienen actualmente en curso.</t>
  </si>
  <si>
    <t>De acuerdo con el fallo de la corte, se está adelantado la actualización de los documentos para ser radicados nuevamente ante las instancias correspondientes.  La fecha de radicación esta programada para finales de Julio.</t>
  </si>
  <si>
    <t>De acuerdo con la información de la entidad, se avanzó un 45% y siguen realizando acciones para el logro de la actividad.</t>
  </si>
  <si>
    <t>6. Gestión del conocimiento y la innovación</t>
  </si>
  <si>
    <t>6.1. Gestión del conocimiento y la innovación</t>
  </si>
  <si>
    <t>3. Garantizar acceso oportuno a los medicamentos y tecnología a los habitantes del territorio nacional.</t>
  </si>
  <si>
    <t>Generar investigación y desarrollo e innovación en medicamentos biotecnológicos, de acuerdo al cumplimiento e implementación  del CONPES 4129 del 2024.</t>
  </si>
  <si>
    <t xml:space="preserve">Ficha del proyecto </t>
  </si>
  <si>
    <t xml:space="preserve">Porcentaje de cumplimiento de la gestión del macroproyecto "Diseño e implementación del programa de investigación, desarrollo, innovación de medicamentos biotecnológicos en el INC" </t>
  </si>
  <si>
    <t>% de cumplimiento de  la gestión del programa en biotecnológicos.</t>
  </si>
  <si>
    <t>2% de ejecución del macroproyecto de biotecnológicos I trimestre 2025:
Apropiación 2025: $30.002.317.000 
Ejecución $586.635.020
Notas: 
Indicador acumulativo a diciembre de 2025.
Este macroporyecto tiene un horizonte de tiempo hasta el 2033. 
Descripción del desarrollo en el primer trimestre 2025:
- Se realizó la contratación de los servicios especializados jurídicos y legales.
- Se llevan a cabo las actividades de elaboración de estudios previos y pre-contractuales para contratar  los servicios de ingeniería biofarmacéutica, como tambien en el proveedor de la línea celular y desarrollo tecnológico.
• Se gestionaron las vigencias futuras del 2026 para los contratos que lo requieran de acuerdo con la duración de las actividades.
• Participación en el Global Vaccine and Immunization Research Forum 2025 (GVIRF) y K-LAC Biomanufacturing Cooperation Conference, evento en el que se presentó el proyecto de biotecnología del INC.
• Se inicia conversaciones con el centro de innovación Bio-Manguinhos para establecer un acuerdo marco  de cooperación en ensayos clínicos y producción de biotecnológicos.
• En el marco de la colaboración de Hugo van der Kuy del Erasmus MC inicia el proyecto de compra de biosimilares en el INC.
• Asistencia a eventos técnico-académicos: Taller de concertación de la postulación regulatoria CAR-T – ACITAC, entre otros.
Fuente. Oficina Asesora de Planeación y Sistemas</t>
  </si>
  <si>
    <t>De acuerdo con la información de la entidad, se avanzó en un cumplimiento de 6% en la actividad de este trimestre y se describe lo correspondiente. Se sugiere que se evaluen alternativas para avanzar en la ejecución.</t>
  </si>
  <si>
    <t xml:space="preserve">7% de ejecución del macroproyecto de biotecnológicos II  trimestre 2025:
Apropiación 2025: $30.002.317.000
Ejecución a II trimestre 2025: $2.285.149.683
Indicador acumulativo a diciembre 2025
Avance de actividades:
1. Gestión técnica del proyecto
Se completó la estructuración del proyecto de biotecnológicos, definiendo objetivos, cronograma y componentes clave como la contratación para el desarrollo de la línea celular, procesos productivos y equipamiento tecnológico.
Se elaboraron cláusulas de confidencialidad y acuerdos preliminares.
Se inició un acercamiento con VECOL para formalizar un memorando de entendimiento en el marco del proyecto ColombiaVac2.
Se recibió la visita del Banco Interamericano de Desarrollo (BID) en mayo para la presentación oficial del proyecto.
2. Talento humano y formación
Se definieron perfiles y necesidades del recurso humano requerido.
Se participó en eventos y cursos clave: el evento internacional “Biosimilars” (JackLeckerman) y el curso intensivo en transferencia tecnológica de productos biológicos (VECOL).
Se estructuró el plan de formación 2025, incluyendo el curso internacional “Biopharmaceutical Bioprocessing” (TuDelft, septiembre 2025), adelantando gestiones de inscripción y pagos.
3. Infraestructura
Se formalizó una adición y prórroga al Contrato 0607 de 2023 para ampliar el alcance de las obras, incluyendo 75 m² para el laboratorio de desarrollo analítico, con nueva fecha de entrega en el primer semestre de 2026.
Se avanzó en la ingeniería básica, cálculos estructurales, estudios de suelos y diseño de la nueva distribución de laboratorios.
Se realiza seguimiento técnico semanal liderado por el Project Manager.
4. Contratación y servicios técnicos
Se desarrollaron estudios previos, análisis del sector y términos técnicos para la contratación del desarrollo de la línea celular y procesos.
Se legalizó el contrato 0039 de 2025 para servicios de asesoría biotecnológica.
Se realizó seguimiento técnico al contrato 0008 de 2025 (asesoría jurídica especializada), con revisión de entregables clave (propiedad intelectual, licencias, justificaciones, etc.).
Se solicitó prórroga al contrato 0039 de 2025 para incluir el nuevo alcance del laboratorio analítico y ajustar estrategias contractuales para adquisición de equipamiento y mobiliario.
5. Cooperación institucional e internacional
Se realizó un encuentro técnico con el Dr. Hugo Van der Kuy (Centro Médico Erasmus, Países Bajos).
Se sostuvieron reuniones con hospitales públicos (San Ignacio y Samaritana) para articular una estrategia conjunta de negociación de precios de medicamentos de alto costo.
Se instalaron mesas técnicas internas para definir las estrategias del INC en adquisición de estos medicamentos.
6. Gestión administrativa
Se elaboró el presupuesto 2026 y se solicitó la aprobación de vigencias futuras (VFT).
Se gestionó el traslado presupuestal entre macroproyectos para financiar la ampliación de infraestructura.
Se ajustaron rubros presupuestales (ej. unificación de materiales de línea celular bajo servicios técnicos especializados).
Se presentaron avances del proyecto ante la Dirección del Instituto, acordando reuniones quincenales de seguimiento.
Se ajustaron estudios previos y requerimientos técnicos para contrataciones del segundo semestre de 2025.
Fuente: Gestor de proyecto </t>
  </si>
  <si>
    <t>De acuerdo con la información de la entidad, se avanzó en un cumplimiento de 7% en la actividad de este trimestre y se describe lo correspondiente. Se sugiere que se evaluen alternativas para alcanzar el total de la meta.</t>
  </si>
  <si>
    <t>Generar investigación, desarrollo e innovación de programa en fitoterapéuticos.</t>
  </si>
  <si>
    <t>Porcentaje de cumplimiento de la gestión del programa en fitoterapéuticos.</t>
  </si>
  <si>
    <t>% de cumplimiento de  la gestión del programa de fitoterapéuticos.</t>
  </si>
  <si>
    <t>17% de ejecución del proyecto de fitoterapéuticos de acuerdo con el horizonte del proyecto:
Horizonte del proyecto $1.692.703.585 (vigencias 2024-2026)
Ejecución $291.000.000
Indicador acumulativo a diciembre de 2025.
Se cumplió la etapa de estructuración y planeación de proyecto logrando la ejecución de las siguientes actividades: Formulación y estructuración del proyecto (construcción de fichas de proyectos, estudios de factibilidad, viabilidad, revisión sistemática de literatura, establecimiento de necesidades) definición de portafolio de productos e de indicaciones terapéuticos a través de estrategias diversas para las  actividades de socialización a la comunidad del INC. Los resultados obtenidos permiten avanzar orientados al cumplimiento de los objetivos trazados. 
Fuente. Oficina Asesora de Planeación y Sistemas</t>
  </si>
  <si>
    <t>De acuerdo con la información de la entidad, se presenta un cumplimiento de 170% en la actividad de este trimestre y se describe lo correspondiente. Se menciona que es un indicador acumulado. Se sugiere que se evaluen alternativas para ajustar el indicador y que no se presente cumplimiento por encima del 100%</t>
  </si>
  <si>
    <t>Al II trimestre 2025 se presenta avance de las siguientes actividades:
Realización de reuniones de seguimiento con dirección y otros actores internos para los perfiles de idea y otros externos para apoyos y temas relacionados con el proyecto
Se avanza en el trámite de convenios con la Juan N. Corpas previa revisión del área jurídica logrando una nueva versión que permitirá realizar
Investigación básica y clínica. Y con la Unidad Administrativa Especial Fondo Nacional de Estupefacientes se logró la minuta del convenio definitivo.
Presentación del perfil de idea de caquexia y anorexia y mucositis ante el comité de ensayos clínicos.
Reuniones con la mesa de articulación derivada del Congreso de los 90 años del Instituto, concretando el curso de formación de talento humano el cual inicia en julio 2025.
Se obtiene orientación para realizar piloto de implementación de Fitoterapia por parte de la Directora de la Dirección de Medicamentos del Ministerio de Salud.
Se presenta perfil de idea, protocolo de investigación y se elabora el manual del investigador para una solución magistral enriquecida en THC con CBD relación 5.1 para el estudio piloto de caquexia y anorexia.
Fuente: Lider proyecto fitoterapéuticos
26% de ejecución del proyecto: Apropiado para la vigencia 2025
Horizonte del proyecto $1.692.703.585 (vigencia 2024-2026)
Ejecución $ 446.000.000</t>
  </si>
  <si>
    <t>De acuerdo con la información de la entidad, se presenta un cumplimiento de 26% en la actividad de este trimestre y se describe lo correspondiente. Se sugiere que se evaluen alternativas para ajustar el indicador y que no se presente cumplimiento por encima del 100%</t>
  </si>
  <si>
    <t>Fortalecer el modelo de trabajo de la Red Nacional de Cáncer con los diferentes actores de los sistemas de ciencias, tecnología e innovación y el de seguridad social en salud en coordinación con el Ministerio de Salud y Protección Social y el Ministerio de Ciencia, Tecnología e Innovación para I+D+i del cáncer en Colombia.</t>
  </si>
  <si>
    <t>Proyectos de I+D+i financiados por la red</t>
  </si>
  <si>
    <t>Número de proyectos de I+D+i financiados por la red.</t>
  </si>
  <si>
    <t>Actividad programada para cumplir en diciembre de 2025, de acuerdo con la planeación operativa institucional. Sin embargo, a continuación, se reporta el avance cualitativo al I trimestre de 2025: 
Por indicación del Grupo Coordinador de la Red y de la dirección del INC se propuso lanzar una convocatoria para la financiación de un proyecto cocreado, esta se encuentra en construcción, esta existe el documento preliminar que debe ser aprobado por el Grupo Coordinador (reunión a realizarse el 29 de abril de 2025).
Una vez aprobada la convocatoria se lanzará y podrán participar los miembros de la Red, tendrá una financiación de 550 millones de pesos que deben ser adjudicados en el transcurso de este año.
Fuente. Coordinador Grupo Apoyo y Seguimiento para la Investigación</t>
  </si>
  <si>
    <t>De acuerdo con la información de la entidad, se han realizado actividades preliminares para avanzar en el cumplimiento posterior. Se sugiere que la programación y avance se realice a lo largo de la vigencia y no dejarlo para el último trimestre.</t>
  </si>
  <si>
    <t xml:space="preserve">Actividad programada en la planeación institucional para diciembre de 2025. Se presenta el avance al II trimestre de 2025: 
En la actualidad hay un proyecto que esta siendo financiado por el INC y está en la ejecución en el marco de la Red Nacional de Investigación en Cáncer, desde la anterior vigencia, debido a que esta financiado desde 2022 hasta 2025, titulado "Análisis del transcriptoma espacial de metaplasia intestinal en cuatro departamentos de Colombia.
La convocatoria para financiacióin de un proyecto cocreado fue aprobada por el grupo coordinador el día 24 de junio de 2025.
Se realizó el lanzamiento de la convovatoria el dia 27 de junio, con cierre el 28 de julio y la financiación está programada para noviembre de este año. 
Fuente: Coordinadora Operativa Red Nacional de Investigación en Cáncer
</t>
  </si>
  <si>
    <t>De acuerdo con la información de la entidad, se presenta un cumplimiento de 0,5 en la actividad de este trimestre y se describe lo correspondiente. siguen avanzo para el logro total</t>
  </si>
  <si>
    <t xml:space="preserve">Documento con los lineamientos ajustado de la red nacional de investigación en cáncer </t>
  </si>
  <si>
    <t>Lineamientos ajustados de la red nacional de investigación del cáncer.</t>
  </si>
  <si>
    <t>Documento con los lineamientos ajustados de la red nacional de investigación del cáncer.</t>
  </si>
  <si>
    <t>Actividad programada para cumplir en mayo de 2025, de acuerdo con la planeación operativa institucional. Sin embargo, a continuación, se reporta el avance cualitativo al I trimestre de 2025:  
Se cuenta con el documento pre liminar de los lineamientos de la red nacional de investigación en cáncer, el cual se encuentra sujeto a revisión y aprobación por parte de las instancias pertinentes.
Fuente. Coordinador Grupo Área Investigación</t>
  </si>
  <si>
    <t>De acuerdo con la información de la entidad, se han realizado actividades preliminares para avanzar en el cumplimiento posterior en la vigencia.</t>
  </si>
  <si>
    <t>Se cuenta con el documento con los lineamientos de la Red Nacional de Investigación en Cáncer, el cual fue presentado en reunión del grupo coordinador de la Red, en reunión realizada el día 29 de abril de 2025  con acta  01 de 2025. 
El documento contiene:
Propósito de la Red Nacional de Investigación en Cáncer
Objetivo general de la Red
Objetivos específicos
Actividades de la Red
Mecanismos de coordinación de la Red Nacional de investigación en cáncer
Comisiones de trabajo de la Red
Nodos ecosistémicos de la Red
Condiciones generales para formar parte de la Red
Convenios específicos
Financiación y contribución a las actividades de la Red
Protección de datos personales
Protección de la propiedad intelectual
Confidencialidad
Anexos
El Grupo Coordinador autorizó al Grupo Facilitador realizar ajustes al documento  el cual será socializado para su revisión y aprobación final en la próxima reunión y deberá incluir mecanismos claros para la de postulación, articulación, compromisos y sostenibilidad de los nodos ecosistémicos a la RNIC.
Fuente: Coordinadora Operativa Red Nacional de Investigación en Cáncer</t>
  </si>
  <si>
    <t>De acuerdo con la información de la entidad, se presenta un cumplimiento de 0,9 en la actividad de este trimestre y se describe lo correspondiente. siguen avanzo para el logro total</t>
  </si>
  <si>
    <t>3.1. Fortalecimiento Organizacional y Simplificación de Procesos</t>
  </si>
  <si>
    <t xml:space="preserve">Fortalecer la política de talento humano en salud para el control del cáncer </t>
  </si>
  <si>
    <t>Documento técnico con las recomendaciones para el fortalecimiento de la política de talento humano en salud para el control del cáncer presenta</t>
  </si>
  <si>
    <t>Documento técnico de la formación del talento humano para el control del cáncer en el país.</t>
  </si>
  <si>
    <t>Actividad programada para cumplir en julio de 2025, de acuerdo con la planeación operativa institucional. Sin embargo, a continuación, se reporta el avance cualitativo al I trimestre de 2025: 
La estructura del documento se presentará en el próximo comité de educación del 28 de abril 2025 (avance 70%) y según las observaciones se diseñará el escrito final para el mes de julio 2025.
Fuente. Coordinadora Grupo Área Docencia</t>
  </si>
  <si>
    <t xml:space="preserve">Actividad programada para cumplir en Julio de 2025, con el entregable Documento técnico con recomendaciones para fortalecimiento de la política desde la perspectiva del cáncer
Al II trimestre de 2025, se tiene un avance en las siguientes actividades:
1. Estructura del documento técnico el cual fue aprobado en comité de educación el día 26 de mayo de 2025 el cual consta de: Introducción, justificación, objetivo general, objetivos específicos y 7 capítulos:
Capítulo I. Evaluación política actual 
Capítulo II. Modelo de atención en cáncer y cifras de cáncer 
Capítulo III. Necesidades de THS y distribución
Capítulo IV. Formación y gestión del talento humano en salud 
Capítulo V. Desarrollo de los sistemas de formación continua del THS
Capítulo VI. Condiciones de empleo y trabajo del sector salud / fortalecimiento de las instituciones
Capitulo VII. Recomendaciones para el fortalecimiento de la política de formación de talento para el control del cáncer del país. 
2. Se cuenta con el capítulo III desarrollado en su totalidad y capítulo II avance en la mitad del mismo.
Fuente. Coordinadora Grupo Area Docencia </t>
  </si>
  <si>
    <t>De acuerdo con la información de la entidad, se presenta un cumplimiento de 0,35 en la actividad de este trimestre y se describe lo correspondiente. siguen avanzo para el logro total</t>
  </si>
  <si>
    <t xml:space="preserve">Elaborar y aprobar el proyecto del nuevo edificio de atención ambulatoria 
</t>
  </si>
  <si>
    <t xml:space="preserve">Proyecto de alianza público privada para el diseño y construcción del nuevo edificio de atención ambulatorio. </t>
  </si>
  <si>
    <t xml:space="preserve">Estructuración del proyecto de alianza público privada para el diseño y construcción del nuevo edificio de atención ambulatorio. </t>
  </si>
  <si>
    <t xml:space="preserve">Documento estructuración del proyecto de alianza público privada para el diseño y construcción del nuevo edificio de atención ambulatorio. </t>
  </si>
  <si>
    <t>Actividad programada para cumplir en septiembre de 2025, de acuerdo con la planeación operativa institucional. Sin embargo, a continuación, se reporta el avance cualitativo al I trimestre de 2025:  
Se recibió por parte de la Agencia Nacional de Infraestructura el documento de minuta para el  "CONVENIO MARCO INTERADMINISTRATIVO DE COLABORACIÓN ENTRE LA AGENCIA NACIONAL DE INFRAESTRUCTURA (ANI), EL MINISTERIO DE SALUD Y PROTECCIÓN SOCIAL Y EL INSTITUTO NACIONAL DE CANCEROLOGÍA (INC) PARA LA ESTRUCTURACIÓN DE UN PROYECTO HOSPITALARIO DE ASOCIACIÓN PÚBLICO PRIVADA DENOMINADO “NUEVA UNIDAD DE SERVICIOS AMBULATORIOS DEL INSTITUTO NACIONAL DE CANCEROLOGÍA”, el cual ya se encuentra en revisión por la oficina de Asesoría Jurídica del Instituto para firma de la Dra. Carolina Wiesner.
De igual manera ya se cuenta con los Términos de Referencia, los cuales ya fueron revisados por el Banco Interamericano de Desarrollo BID, de tal forma que le corresponde ahora la revisión al INC, para avanzar con este proceso. Estos términos de referencia ya fueron revisados y avalados por el área de infraestructura del Instituto.
Fuente. Coordinador Grupo Área de Gestión de Tecnología Clínica e Infraestructura</t>
  </si>
  <si>
    <t xml:space="preserve">Actividad solicitada reprogramar para la vigencia 2026 en la planeación institucional teniendo en cuenta oficio remitido por el Grupo Área Gestión de Tecnología Clínica e infraestructura donde informa: De acuerdo con las reuniones realizadas con la Agencia Nacional de Infraestructura, en donde nos informa que el proceso de estructuración de la Alianza Publico Privada (APP), para la construcción del nuevo edificio de atención ambulatoria en el Instituto Nacional de Cancerologia, con el convenio entre el MinSalud la ANI y el INC, tendría un plazo de ejecución entre 10 y 12 meses.
Teniendo en cuenta lo anterior, no se prodria ejecutar para esta vigencia. Por otra parte se solicita la modificación del indicador, ya que de acuerdo con el ministro Jaramillo, no se contará con financiación para completar la obra por medio de APP.
Fuente: Grupo Área Gestión de Tecnología Clínica e infraestructura
</t>
  </si>
  <si>
    <t>De acuerdo con la información de la entidad, se presenta un cumplimiento de 0,4 en la actividad de este trimestre y se describe lo correspondiente. siguen avanzo para el logro total</t>
  </si>
  <si>
    <t>2. Direccionamiento estratégico y planeación</t>
  </si>
  <si>
    <t>2.2. Gestión Presupuestal y Eficiencia del Gasto Público</t>
  </si>
  <si>
    <t>Mantener la sostenibilidad financiera del Instituto Nacional de Cancerología</t>
  </si>
  <si>
    <t xml:space="preserve">Ficha indicador de proceso cumplimiento de las metas de recaudo </t>
  </si>
  <si>
    <t>Porcentaje cumplimiento de las metas de recaudo.</t>
  </si>
  <si>
    <t xml:space="preserve"> {Valor total recaudado en el periodo}|{Meta de recaudo del período}</t>
  </si>
  <si>
    <t>121% de cumplimiento en las metas de recaudo para el I trimestre de 2025
Valor total recaudado en el periodo: $117.955
Meta de recaudo del período: $97.639
(cifras en millones de pesos)
El ingreso acumulado del primer trimestre se ubicó en 121% ($117.955 millones), respecto a la meta acumulada para el primer trimestre de 2025 ($97.639 millones), esto quiere decir que el recaudo cumplió la meta presupuestal del trimestre, quedando un 21% por encima de lo planeado el cual obedeció al comportamiento del sector, donde se establecen causales de cumplimiento por parte de la ERP en:
	Pago de la Fiduprevisora SA
	La forma de pago pactada
	Reconocimiento de deudas de vigencias anteriores
	Acuerdos de pago suscritos.
El 78% del ingreso del periodo acumulado (marzo 2025), se concentró en pagos realizados por: 
•	CAPITAL SALUD: $40.435 millones equivalente al 34% del recaudo acumulado en el periodo.
•	FAMISANAR: $20.659 millones equivalente al 18% del recaudo acumulado en el periodo.
•	NUEVA EPS: $16.550 millones equivalente al 14% del recaudo acumulado en el periodo.
•	FIDUPREVISORA: $9.246 millones equivalente al 8% del recaudo acumulado del periodo.
•	SALUD TOTAL EPS: $5.110 millones equivalente al 4% del recaudo acumulado del periodo 
Fuente. SIAPINC4. Coordinador Grupo Cartera</t>
  </si>
  <si>
    <t>De acuerdo con la información de la entidad, se presenta un cumplimiento de 121% en la actividad de este trimestre y se describe lo correspondiente. Se sugiere que se evaluen alternativas para ajustar el indicador y que no se presente cumplimiento por encima del 100%</t>
  </si>
  <si>
    <t xml:space="preserve">108% de cumplimiento en las metas de recaudo para el II trimestre de 2025
Valor total recaudado en el periodo: $123.121
Meta de recaudo del período: $113.744
(cifras en millones de pesos)
El ingreso acumulado del segundo trimestre se ubicó en 105% ($231.699 millones), respecto a la meta acumulada para el segundo trimestre de 2025 ($220.759 millones), esto quiere decir que el recaudo cumplió la meta presupuestal del trimestre, quedando un 5% por encima de lo planeado el cual obedeció al comportamiento del sector, donde se establecen causales de cumplimiento por parte de la ERP en:
Pago acuerdo de pago Famisanar eps
La forma de pago pactada
Reconocimiento de deudas de vigencias anteriores
Acuerdos de pago suscritos.
El 79% del ingreso del periodo acumulado (junio 2025), se concentró en pagos realizados por: 
•CAPITAL SALUD EPS: $82.533 millones equivalente al 36% del recaudo acumulado en el periodo.
•FAMISANAR EPS: $45.189 millones equivalente al 20% del recaudo acumulado en el periodo.
•NUEVA EPS: $29.344 millones equivalente al 13% del recaudo acumulado en el periodo.
•FIDUPREVISORA: $12.827 millones equivalente al 6% del recaudo acumulado del periodo.
•COMPENSAR EPS: $12.733 millones equivalente al 5% del recaudo acumulado del periodo 
Fuente: Coordinador Grupo Gestión de Cartera
</t>
  </si>
  <si>
    <t>De acuerdo con la información de la entidad, se presenta un cumplimiento de 108% en la actividad de este trimestre y se describe lo correspondiente. Se sugiere que se evaluen alternativas para ajustar el indicador y que no se presente cumplimiento por encima del 100%</t>
  </si>
  <si>
    <t>Ficha indicador</t>
  </si>
  <si>
    <t xml:space="preserve">Porcentaje de recaudo por giro directo </t>
  </si>
  <si>
    <t xml:space="preserve"> {Valor total recaudado por giro directo en el periodo}|{Total de recaudo en el periodo)</t>
  </si>
  <si>
    <t>81% de giro directo I trimestre 2025
Valor del giro directo: $95.939
Total del recaudo en el periodo: $117.955
(cifras en millones de pesos)
Para el primer trimestre de 2025 el recaudo real por la venta de servicios de salud fue de $117.955 millones, de los cuales $95.939 millones corresponden a pagos por la modalidad de giro directo (ADRES) que equivale al 81% del recaudo y $22.016 millones corresponden a los giros realizados por la tesorería de las diferentes ERP lo que equivale al 19% del recaudo total.
Fuente. SIAPINC4. Coordinador Grupo Cartera</t>
  </si>
  <si>
    <t>De acuerdo con la información de la entidad, se presenta un cumplimiento de 101% en la actividad de este trimestre y se describe lo correspondiente. Se sugiere que se evaluen alternativas para ajustar el indicador y que no se presente cumplimiento por encima del 100%</t>
  </si>
  <si>
    <t>84% de giro directo II trimestre 2025
Valor del giro directo: $193.710
Total, del recaudo en el periodo: $231.699
(cifras en millones de pesos)
Para el segundo trimestre y acumulado de 2025 el recaudo real por la venta de servicios de salud fue de $231.699 millones, de los cuales $193.710 millones corresponden a pagos por la modalidad de giro directo (ADRES) que equivale al 84% del recaudo y $37.989 millones corresponden a los giros realizados por la tesorería de las diferentes ERP lo que equivale al 16% del recaudo total.
Fuente: Coordinador Grupo Gestión de Cartera</t>
  </si>
  <si>
    <t>De acuerdo con la información de la entidad, se presenta un cumplimiento de 84% en la actividad de este trimestre y se describe lo correspondiente. Se sugiere que se evaluen alternativas para ajustar el indicador y que no se presente cumplimiento por encima del 100%</t>
  </si>
  <si>
    <t>INSTITUTO NACIONAL DE SALUD - INS</t>
  </si>
  <si>
    <t>Miguel Arturo Herrera Larrota</t>
  </si>
  <si>
    <t xml:space="preserve">Fortalecer las capacidades asociadas a gestión y transferencia del conocimiento hacia las redes especiales (Trasplantes y bancos de sangre)  y redes de laboratorios  mediante el acompañamiento técnico y generación de diagnosticos situacionales que permitan apuntar a mejorar las condiciones de salud en las poblaciones vulnerables                 </t>
  </si>
  <si>
    <t xml:space="preserve">Informes de avance del indicador </t>
  </si>
  <si>
    <t>Ensayos acreditados bajo la norma ISO/IEC 17025:2017 y los  parametros  acreditados bajo la norma ISO/IEC 17043:2010</t>
  </si>
  <si>
    <t>Total de ensayos y parametros acreditados bajo norma ISO/IEC 17025:2017 y ISO/ IEC 17043:2010 TEPA/Total de ensayos y parámetros acreditados sometidos a evaluación bajo norma ISO17025:2017 y ISO17043:2010/</t>
  </si>
  <si>
    <t xml:space="preserve">Indicador con periodicidad anual cuya medición depende de la acreditación de un ente externo.  El objetivo es mantener la condición de acreditación activa para los ensayos y parámetros acreditados bajo las normas ISO /IEC: 17025: 2017 - ISO/IEC 17043:2010. En 2024 se acreditaron 31 ensayos y 17 parámetros por el Organismo Nacional de Acreditación de Colombia (ONAC), lo que implica que la meta para 2025 es mantener la acreditación de la misma cantidad de ensayos y parámetros.
Durante el primer trimestre de 2025, el Organismo Nacional de Acreditación de Colombia (ONAC) realizó la auditoria externa de evaluación, seguimiento y ampliación de alcance bajo la norma ISO/IEC 17025:2017. Como resultado, no se generó ningún hallazgo por parte del ente acreditador. En mayo de 2025 se tiene prevista la auditoría de párametros bajo la norma ISO/IEC 17043:2010 por parte de ONAC. Es importante mencionar que serán incluidos en la medición del indicador los ensayos y parametros hasta tanto no se retiren de la acreditación.
</t>
  </si>
  <si>
    <t>Javier Guzmán Carrascal - Director de Redes</t>
  </si>
  <si>
    <t>De acuerdo a la información reportada por la Entidad, se cumplió la meta propuesta para el primer trimestre de 2025.</t>
  </si>
  <si>
    <t>Indicador con periodicidad anual cuya medición depende de la acreditación de un ente externo.  El objetivo es mantener la condición de acreditación activa para los ensayos y parámetros acreditados bajo las normas ISO /IEC: 17025: 2017 - ISO/IEC 17043:2010.
Durante el segundo trimestre de 2025 (10 al 13 de junio), el Organismo Nacional de Acreditación de Colombia (ONAC) realizó la auditoría externa de evaluación, seguimiento y ampliación de alcance bajo la norma ISO/IEC 17043:2023. Como resultado, se generaron, por parte del ente acreditador, 4 fortalezas y  9 aspectos por mejorar. Es importante mencionar que serán incluidos en la medición del indicador los ensayos y parÁmetros hasta tanto no se retiren de la acreditación. Se está a la espera de recibir los respectivos certificados para actualizar el reporte cuantitativo, de acuerdo con la fórmula de cálculo del indicador.</t>
  </si>
  <si>
    <t>De acuerdo a la información reportada por la Entidad, se logró un cumplimiento del 100% de la meta programada para la vigencia 2025</t>
  </si>
  <si>
    <t xml:space="preserve"> Competencia técnica del Laboratorio Nacional de Referencia (LNR)</t>
  </si>
  <si>
    <t>Numero de programas  de ensayo de aptitud (PEA) con resultado satisfactorio según criterio de cada proveedor /Número de programas de ensayos de aptitud (PEA) (nacional o internacional) en los que se participa X 100</t>
  </si>
  <si>
    <t>Semestral</t>
  </si>
  <si>
    <t xml:space="preserve">Dado que es un indicador con periodicidad semestral, el dato no se encuentra disponible para el trimestre. De acuerdo con la solicitud del Ministerio de Salud, con fecha del 25 de abril de 2025, se deja la casilla de avance cuantitativo en blanco en lugar de incluir "no disponible".
Durante el primer trimeste de 2025, se registró la participación en los siguientes programas  de Ensayo de Aptitud CDC  NBSQAP (Ensayo aptitud tamiz básico) Controllab:
Ensayos de Aptitud Clínica de Bacteriología Ambulatoria
Programa EvECSi, Control de la Calidad del Laboratorio de Serologia Infecciosa
Environmental Resource Associates (ERA), proficiency testing (PT) PotableWatR™ Coliform MicrobE™
Programa EVECSI
Instituto Licon  - Mexico
ERA Waters | Environmental and Process Water Standards. Manganeso por espectroscopía de absorción atómica. Determinación de Mercurio en agua por Espectrofotometría de Absorción Atómica - Vapor Frío o  Pirólisis
WHO Global Polio Laboratory Network - Virus Isolation - VIPT-2024-1
WHO Global Polio Laboratory Network - ITD - PT2024
RIQASEruptivas
EQAP de Eruptivas (WHO-VIDRL)
En total se analizaron 70 muestras de ensayo
</t>
  </si>
  <si>
    <t>De acuerdo a la información reportada por la Entidad, se cumplió la meta propuesta para el primer trimestre de 2025.  El resultado se encuentra vacio porque el indicador se mide de forma anual unicamente, según se argumenta por parte del Instituto Nacional de Salud</t>
  </si>
  <si>
    <t>Durante el segundo trimestre de 2025, se participó en los siguientes programas, obteniendo un resultado reportado en el mes de mayo de 100%  en todos estos, así:
*Programa EvECSi, Control de la Calidad del Laboratorio de serología Infecciosa, concordancia del 100%.
*Controllab Ensayos de Aptitud Clínica de Bacteriología Ambulatoria (Bacteriología ambulatorio Identificación y Bacteriología ambulatorio Test de sensibilidad) concordancia del 100%. y
*Programa Environmental Resource Associates (ERA), - 7 - proficiency testing (PT) PotableWatR™ Coliform MicrobE™ (E.coli y coliformes total Presencia / Ausencia y E.coli y coliformes total 1,0 NMP/100 mL a 2419,6 *108 NMP /100 ml) concordancia del 100%.</t>
  </si>
  <si>
    <t>Desempeño de laboratorios públicos y privados que participan en los programas de Evaluación Externa del Desempeño PEED ofertados por el Laboratorio Nacional de Referencia del INS</t>
  </si>
  <si>
    <t>(Laboratorios con resultados satisfactorios/Total de laborarios participantes)*100</t>
  </si>
  <si>
    <t>Incrementar Flujo</t>
  </si>
  <si>
    <t>Dado que es un indicador con periodicidad anual, el dato no se encuentra disponible para el trimestre. De acuerdo con la solicitud del MInisterio de Salud, con fecha del 25 de abril de 2025, se deja la casilla de avance cuantitativo en blanco en lugar de incluir "no disponible".
Durante el primer tirmestre de 2025 se dio apertura de inscripciones para 17 programas de evaluación externa del desempeño, ofertados por el INS. De igual manera, durante el primer trimestre, se inscribieron por medio de la plataforma PCC, 1.048 laboratorios para participar en los programs ofertados.</t>
  </si>
  <si>
    <t>Durante el segundo trimestre de 2025 se realizó la entrega de los paquetes de muestras de laboratorio a 475 participantes en los programas de evaluación externa del desempeño  - PEED, ofertados por el INS. De igual manera, durante el segundo trimestre, se inscribieron por medio de la plataforma PCC, 117 laboratorios para participar en los programas ofertados.
Dado que es un indicador con periodicidad anual, el dato no se encuentra disponible para el trimestre. De acuerdo con la solicitud del Ministerio de Salud, para el segundo trimestre se deja la casilla de avance cuantitativo en blanco en lugar de incluir "no disponible".</t>
  </si>
  <si>
    <t>De acuerdo a la información reportada por la Entidad, el dato del avance no se encuentra disponible, ya que el dato se genera una vez se termine la vigencia, sin embargo en la descripción de los avances, se describen actividades específicas que se han realizado para lograr la meta propuesta.</t>
  </si>
  <si>
    <t>Contribuir con el análisis de determinantes sociales para facilitar  la toma de decisiones, la formulación y evaluación de políticas públicas en salud.</t>
  </si>
  <si>
    <t>Reporte del ONS</t>
  </si>
  <si>
    <t xml:space="preserve">Índice de referenciación de publicaciones del Observatorio Nacional de Salud </t>
  </si>
  <si>
    <t>Número de citas a publicaciones del ONS, en los últimos 5 años/Número de publicaciones del ONS, en los últimos 5 años</t>
  </si>
  <si>
    <t>Índice</t>
  </si>
  <si>
    <t>Si bien es un indicador con periodicidad semestral, el ONS realizó el cálculo parcial al mes de marzo, arrojando como resultado un índice de 5,42.</t>
  </si>
  <si>
    <t>Dairo de Jesús Santana Beltrán - Director ONS</t>
  </si>
  <si>
    <t>De acuerdo a la información reportada por la Entidad, se cumplió la meta propuesta para el primer trimestre de 2025. El resultado es superior al 100% por cambio en la metodología de medición, como lo argumenta la Entidad</t>
  </si>
  <si>
    <t>El índice de referenciación del Observatorio Nacional de Salud (ONS) fue de 5,28 para el I semestre de 2025, cumpliendo así con la meta establecida en 5. Lo anterior refleja que las publicaciones del ONS tienen impacto en la generación de nuevos productos de investigación y son utlizadas como punto de referencia.</t>
  </si>
  <si>
    <t xml:space="preserve">Índice de legitimidad del Observatorio Nacional de Salud </t>
  </si>
  <si>
    <t xml:space="preserve">Promedio de calificación del atributo del ONS / promedio de calificación del atributo para el conjunto de instituciones evaluadas </t>
  </si>
  <si>
    <t>Dado que es un indicador con periodicidad anual, el dato no se encuentra disponible para el trimestre. De acuerdo con la solicitud del Ministerio de Salud, con fecha del 25 de abril de 2025, se deja la casilla de avance cuantitativo en blanco en lugar de incluir "no disponible".
De acuerdo con el resultado reportado en el segundo semestre de 2024, el índice de legitimidad del ONS evaluó la credibilidad que este organismo genera frente a otros actores del sector, superando la meta establecida de 1. La meta de un índice de legitimidad superior a 1, se estableció con el criterio de tener al menos la misma legitimidad que el resto de los actores que se incluyen en la encuesta y que trabajan temas similares al ONS. Al ser un indicador de razón, se compara la legitimidad percibida del ONS con los de los demás actores identificados.</t>
  </si>
  <si>
    <t>Según la información reportada, el indicador se mide de forma anual, por ende se encuentra vacio el campo del resultado</t>
  </si>
  <si>
    <t>Indicador con periodicidad anual. Esta actividad está programada para desarrollarse durante los meses de noviembre y/o diciembre de 2025. Sin embargo, en el trimestre se remitió comunicación a los referentes de las redes, con el fin de realizar un seguimiento preliminar al estado actual de los productos reportados, lo cual permitirá avanzar en la consolidación del indicador correspondiente y facilitar el cumplimiento de la meta establecida.
Dado que es un indicador con periodicidad anual, el dato no se encuentra disponible para el trimestre. De acuerdo con la solicitud del Ministerio de Salud, para el segundo trimestre se deja la casilla de avance cuantitativo en blanco en lugar de incluir "no disponible".</t>
  </si>
  <si>
    <t>Contribuir a la gestión de conocimiento en salud pública para la generación, transferencia y apropiación del conocimiento</t>
  </si>
  <si>
    <t>Reporte del indicador</t>
  </si>
  <si>
    <t>Número de publicaciones científicas y documentos para formulación de política pública del INS</t>
  </si>
  <si>
    <t xml:space="preserve">Sumatoria de productos de nuevo conocimiento generados en el período de evaluación </t>
  </si>
  <si>
    <t>Incrementar Acumulado</t>
  </si>
  <si>
    <t xml:space="preserve">En el primer trimestre se reportan 110 productos de nuevo conocimiento, así: 7 artículos científicos, 7 manuscritos sometidos, 89 publicaciones de resultados de investigación cientifica en diferentes medios y 7 informes técnicos de proyectos de investigación. Se evidencia un gran número de publicaciones de otras publicaciones de resultados de investigación por los REM - Reporte Epidemiológico Semanal. </t>
  </si>
  <si>
    <t>Johana Esther Hernández Toloza - Directora ( E ) de Investigación</t>
  </si>
  <si>
    <t xml:space="preserve">Este indicador contemplaba como producto los manuscritos sometidos, sin embargo, se solicitó al Ministerio de Salud la modificación metodologica, teniendo en cuenta que, de acuerdo con la tipología de productos de la convocatoria nacional para el reconocimiento y medición de grupos de investigación, desarrollo tecnológico o de innovación y para el reconocimiento de investigadores del Sistema Nacional de Ciencia, Tecnología e Innovación 2024, la categoría de "manuscritos sometidos" no se encuentra incluida, debido a que el sometimiento de un artículo o manuscrito no asegura que el mismo será publicado. Esta solcitiud fue aprobada por el Ministerio mediante oficio número 2025121001567771 del 17 de junio de 2025.
Teniendo en cuenta lo anterior, para el primer semestre el indicador  alcanzó un resultado de 201 productos, discriminados por trimesre de la siguiente manera (excluyendo manuscritos sometidos):
En el primer trimestre se reportan 103 productos de nuevo conocimiento, así: 7 artículos científicos, 89 publicaciones de resultados de investigación cientifica en diferentes medios y 7 informes técnicos de proyectos de investigación. Se evidencia un gran número de publicaciones de otras publicaciones de resultados de investigación por los REM - Reporte Epidemiológico Semanal.  
En el Segundo trimestre se reportan 98 productos de nuevo conocimiento, así: 11 artículos científicos y 87 otras publicaciones de resultados de investigación en diferentes medios, dentro de las cuales se encuentran: boletines, policy brief, informes (finales de investigación y técnicos). </t>
  </si>
  <si>
    <t>De acuerdo a la información reportada por la Entidad, se ha logrado avanzar en un 59% de la meta programda para la vigencia 2025.</t>
  </si>
  <si>
    <t>Miguel Herrera 16-06-2025</t>
  </si>
  <si>
    <t>Documento de análisis</t>
  </si>
  <si>
    <t xml:space="preserve">Índice de citación o factor de impacto de la revista biomédica del INS del Journal citation report (promedio de veces que los artículos de la revista Biomédica publicados en los dos años anteriores fueron citados. 
</t>
  </si>
  <si>
    <t>Índice de citaciones de la revista biomédica</t>
  </si>
  <si>
    <t>El indicador tiene una periodicidad anual y es calculado por una fuente externa (Journal citation report). Se puede definir el factor de impacto de una revista como la media de veces que en un año han sido citados los artículos que ha publicado en los dos años anteriores. La fórmula que se utiliza para calcular el factor de impacto es: el número total citaciones recibidas en los dos años anteriores dividido entre el número total de artículos publicados en esos dos años anteriores. 
Por ejemplo, el factor de impacto del 2024 fue 0.8. Ese número es el resultado de aplicar esa fórmula a las citas que la revista tuvo en 2022 y 2023, dividido por el número de artículos citables publicados en mismo periodo, en revistas que hacen parte de la Web of Science, luego de sacar las autocitas.
En 2024 se solicitó modificación de  las metas de 2024, 2025 y 2026 del indicador al Ministerio de Salud y Protección social teniendo en cuenta los cambios cruciales en las clasificaciones de categorías del Factor de Impacto de la Revista (JIF), como la medición sin discriminación del área temática de la revistas. La solicitud fue aprobada por el Ministerio de Salud y Protección Social mediante correo electrónico del 18 de marzo de 2024.
Dado que es un indicador con periodicidad anual, el dato no se encuentra disponible para el trimestre. De acuerdo con la solicitud del Ministerio de Salud, con fecha del 25 de abril de 2025, se deja la casilla de avance cuantitativo en blanco en lugar de incluir "no disponible". Se espera en el mes de junio la publicación del resultado de 2025.</t>
  </si>
  <si>
    <t>El factor de impacto de la Revista Biomédica, publicado en junio de 2025, fue de 0,60. Esto es un resultado satisfactorio con respecto a la meta de 0,50. Cabe mencionar que el factor de impacto de una revista es un índice bibliométrico que mide el promedio de citas que reciben los artículos de una revista en un año en particular sobre el total de artículos publicados por el total de las revistas que hacen parte del mismo grupo. Sirve para comparar y evaluar la importancia relativa de una revista determinada dentro de un mismo campo científico.</t>
  </si>
  <si>
    <t>De acuerdo a la información reportada por la Entidad, se logro el cumplimiento de la totalidad de la meta propuesta para la vigencia 2025.</t>
  </si>
  <si>
    <t xml:space="preserve"> Apropiación social del conocimiento científico en salud pública y Biomedicina.</t>
  </si>
  <si>
    <t>Sumatoria de productos de apropiación social del conocimiento científico en salud y Biomedicina generados en el período de evaluación 
Se tomarán los productos reportados del periodo de medición de cada semestre de la DISP,según las siguientes categorías de productos:
1. Conferencias magistrales o presentaciones en eventos científicos (modalidad oral y cartel)
2. Organización o participación en eventos científicos (cursos, talleres, seminarios científico-técnicos) 
3. Evaluación técnica de artículos como par evaluador
4. Evaluación técnica de proyectos como par evaluador
5. Evaluación de trabajos de grado, de investigación y tesis
6. Participación en comités interinstitucionales y mesas técnicas</t>
  </si>
  <si>
    <t>Se evidencian 41 productos de divulgación pública de la ciencia, especificamente: 11 participaciones en eventos cientificos tecnologicos y de innovación, 3 participaciones en congresos/seminarios/foros/talleres y  3 nuevas secuencias genéticas. La participación en eventos con conferencias magistrales  se incrementará en el último trimestre cuando se lleve a cabo el Encuentro Científico programado para esta vigencia.</t>
  </si>
  <si>
    <t>respecto a la información reportada por la Entidad, es necesario estbalcer estrategias para dar cumplimiento a la meta durante el año 2025, ya que el resultado es inferior al esperado para el primer trimestre.</t>
  </si>
  <si>
    <t>En el segundo trimestre de 2025, se evidencian 40 productos de divulgación pública de la ciencia, especificamente: 31 participaciones y/o organizaciones en eventos cientificos tecnologicos y de innovación, 9 presentación de ponencia en evento científico o tecnológico. Lo anterior, sumado al resultado del primer trimestre (41 productos) da como resultado un acumulado de 81 productos en el primer semestre de 2025. Es importante mencionar que la participación en eventos con conferencias magistrales  se incrementará en el último trimestre cuando se lleve a cabo el Encuentro Científico programado para esta vigencia.</t>
  </si>
  <si>
    <t>De acuerdo a la información reportada por la Entidad, se ha lohrado avanzar en un 31,15% d ela meta propuesta para la vigencia 2025.</t>
  </si>
  <si>
    <t xml:space="preserve">Fortalecer las capacidades organizacionales mediante un rediseño institucional para  mejorar la capacidad de gestión y prestación de servicios con enfoque territorial
</t>
  </si>
  <si>
    <t>Soporte de actividades</t>
  </si>
  <si>
    <t>Plan de trabajo implementado</t>
  </si>
  <si>
    <t>(Actividades implementadas anuales/actividades programadas anuales)*100</t>
  </si>
  <si>
    <t>Dado que es un indicador con periodicidad anual, el dato no se encuentra disponible para el trimestre. De acuerdo con la solicitud del Ministerio de Salud, con fecha del 25 de abril de 2025, se deja la casilla de avance cuantitativo en blanco en lugar de incluir "no disponible". En el primer trimestre de 2025, se da cumplimiento a las mesas de trabajo internas programadas como avance en la articulación institucional y continuidad en el proyecto de rediseño. Especificamente, se desarrolló mesa de trabajo el 17 de marzo de 2025</t>
  </si>
  <si>
    <t xml:space="preserve">Ingrit Lineth Vasquez Cely - Secretaria General ( E ) </t>
  </si>
  <si>
    <t>En el segundo trimestre de 2025, se da continuidad con las mesas de trabajo internas programadas como avance en la articulación institucional y continuidad en el proyecto de rediseño. Especificamente, se desarrolló mesa de trabajo en el mes de junio.
Dado que es un indicador con periodicidad anual, el dato no se encuentra disponible para el trimestre. De acuerdo con la solicitud del Ministerio de Salud, se deja la casilla de avance cuantitativo en blanco en lugar de incluir "no disponible".</t>
  </si>
  <si>
    <t>2.1 Politica de planeación institucional.</t>
  </si>
  <si>
    <r>
      <t xml:space="preserve">Fortalecer los sistemas de información de las redes especiales, de laboratorio, del Sistema Nacional de Vigilancia y de otros sistemas existentes con el fin de mejorar los procesos relacionados con comportamientos epidemiológicos, diagnósticos por laboratorio, sangre y componentes anatómicos; apuntando a la interoperabilidad para su uso desde y hacia otras fuentes de interes en salud publica.   </t>
    </r>
    <r>
      <rPr>
        <b/>
        <sz val="10"/>
        <rFont val="Calibri"/>
        <family val="2"/>
        <scheme val="minor"/>
      </rPr>
      <t xml:space="preserve">
</t>
    </r>
  </si>
  <si>
    <t>Documentos técnicos</t>
  </si>
  <si>
    <t>Porcentaje de Sistemas interoperables</t>
  </si>
  <si>
    <t>Sistemas interoperables/Sistemas indetificados como potencialmente interoperables
Nota: Primer año se dedicará a la indentificación del sistemas potencialmente interoperables</t>
  </si>
  <si>
    <t>Dado que es un indicador con periodicidad anual, el dato no se encuentra disponible para el trimestre. De acuerdo con la solicitud del Ministerio de Salud, con fecha del 25 de abril de 2025, se deja la casilla de avance cuantitativo en blanco en lugar de incluir "no disponible". Durante el I trimestre de 2025, el proceso de interoperabilidad se ha venido desarrollando mediante el soporte de  Adress con X-Road y validando consistencia de datos de LabMuestra y Sivigila.</t>
  </si>
  <si>
    <t>Carlos Andres López Fernández - Jefe OTIC</t>
  </si>
  <si>
    <t>En el proceso de interoperabilidad entre RedData y SIHEVI, se está realizando el diseño del diagrama de arquitectura y diccionario de datos de comunicación, los cuales fueron construidos a partir de los acuerdos funcionales establecidos en la reunión técnica con el equipo de RedData. Estos insumos han permitido iniciar la definición de los servicios de interoperabilidad y establecer los protocolos de integración necesarios para el intercambio de información entre ambas plataformas.
Dado que es un indicador con periodicidad anual, el dato no se encuentra disponible para el trimestre. De acuerdo con la solicitud del Ministerio de Salud, se deja la casilla de avance cuantitativo en blanco en lugar de incluir "no disponible".</t>
  </si>
  <si>
    <t>INTITUTO NACIONAL DE VIGILANCIA DE MEDICAMENTOS Y ALIMENTOS – INVIMA</t>
  </si>
  <si>
    <t>Contribuir al mejoramiento del sistema de vigilancia en salud pública y sanitario a través de la implementación del proceso de fiscalización sanitaria</t>
  </si>
  <si>
    <t>Plan Operativo Anual POA Invima</t>
  </si>
  <si>
    <t xml:space="preserve">Inspección de los productos competencia del Invima </t>
  </si>
  <si>
    <t>No de visitas inspección de los productos competencia del Invima realizadas</t>
  </si>
  <si>
    <t>Se han efectuado visitas de inspección, vigilancia y control en bancos de componentes anatómicos, bancos de gametos, bancos de sangre, establecimientos que realizan estudios clínicos con DM y RDIV, establecimientos que fabrican e importan productos cosmeticos, plaguicidas, productos de aseo y productos de higiene domestica, dispositivos médicos, medicamentos y alimentos.</t>
  </si>
  <si>
    <t>Areas técnicas misionales Invima</t>
  </si>
  <si>
    <t>segun la informacion reportada por la entidad se evidencia un avance de la meta programada en un 28%.</t>
  </si>
  <si>
    <r>
      <t xml:space="preserve">Para el segundo trimestre de la vigencia se han efecutado 3.856 visistas  visitas de inspección, vigilancia y control en bancos de componentes anatómicos, bancos de gametos, bancos de sangre, establecimientos que realizan estudios clínicos con DM y RDIV, establecimientos que fabrican e importan productos cosmeticos, plaguicidas, productos de aseo y productos de higiene domestica, dispositivos médicos, medicamentos y alimentos que corresponden a una meta del trimestre del </t>
    </r>
    <r>
      <rPr>
        <b/>
        <sz val="10"/>
        <rFont val="Calibri"/>
        <family val="2"/>
        <scheme val="minor"/>
      </rPr>
      <t>28%</t>
    </r>
    <r>
      <rPr>
        <sz val="10"/>
        <rFont val="Calibri"/>
        <family val="2"/>
        <scheme val="minor"/>
      </rPr>
      <t xml:space="preserve"> respecto a la meta total y un porcentaje de avance acumulado del </t>
    </r>
    <r>
      <rPr>
        <b/>
        <sz val="10"/>
        <rFont val="Calibri"/>
        <family val="2"/>
        <scheme val="minor"/>
      </rPr>
      <t>57%</t>
    </r>
  </si>
  <si>
    <t>Segun la informacion que reporta la entidad adscrita se evidencia un avance del 28% en el segundo trimestre, teniendo en cuenta la meta programada para esta vigencia.</t>
  </si>
  <si>
    <t>Asistencia técnica a los Entes descentralizados y actores involucrados con los productos competencia del Invima</t>
  </si>
  <si>
    <t>No. asistencias técnicas   a los Entes descentralizadosy actores involucrados con los productos competencia del Invima realizadas</t>
  </si>
  <si>
    <t>Se han desarrallado asistencias técnicas en los siguientes temas:
Alimentos y Bebidas: 
Normatividad vigente sobre rotulado nutricional general , implementación del Decreto 1500 de 2007 y sus modificaciones, BPM, fortalecimiento a ETS dirigido a funcionarios de secretarias de salud y personal administrativo de plantas de beneficio de Cundinamarca, Atlantico, Cesar, Vichada, Amazonas y Antioquia.
Dispositivos Médicos:
Programa de tecnovigilancia dirigidas a profesionales de la secretaria de salud de Vaupes, Arauca, Cesar, Quindio y Cali.
Pograma de Reactivovigilancia dirigidas a profesionales de las secretarías de salud de Bolivar y Vaupes.
Medicamentos:
Acompañamiento en la revisión de casos delegados por los actores de la Red Nacional de Farmacovigilancia, registro, evaluación y delegación al ente regulatorio a través de la plataforma Vigiflow y fortalecimiento de las capacidades técnicas en la Farmacovigilancia de los EAPV en acompañamiento de entidades territoriales de salud de Caldas, Cauca, Valle del Cauca y Santander.</t>
  </si>
  <si>
    <t>segun la informacion reportada por la entidad se evidencia un avance de la meta programada en un 17%, en el primer trimestre.</t>
  </si>
  <si>
    <t xml:space="preserve">Para el segundo trimestre se ha logrado un avance del 26% que corresponde a las 62 asistencias técnicas del trimestre frente a la meta total programada y un avance acumulado a la fecha del 44%. 
Se han realizado asistencias técnicas en los siguientes temas:
Normatividad Sanitaria de Productos Cosméticos a la Secretaria de Salud de Cartagena (DADIS) y Antioquia.
Higiene Domestica y Absorbentes de Higiene Personal  a la Secretaria de Salud de Bello.
Implementación decreto 1500 de 2007, sus modificaciones, resolucion 240 de 2013 plantas de autoconsumo bovinos, fortalecimiento a ETS. Dirigido a funcionarios de secretarias de salud y administrativos de la planta de beneficio de Nariño, Arauca, sucre, Guajira, Casanare, C/marca.
Programa de Tecnovigilancia dirigidas a profesionales de la Secretaría de Salud de Vaupés  y de la Secretaría de Salud de Arauca, Cesar
Programa de Reactivovigilancia dirigida a profesionales de la Secretaría de Salud de Vaupés, Bolivar.
Operatividad para la implementación de la codificación whodrug en colombia, lineamientos para la implementación de los programas de farmacovigilancia por parte de los actores de la red nacional de farmacovigilancia.
Lineamientos para la Gestión de PRM en IPS con servicio farmacéutico habilitado, implementación del Programa de Farmacovigilancia Institucional, Aspectos a tener en cuenta en la captación y reporte de Errores de Medicación ante el Programa Nacional de Farmacovigilancia a través de VigiFlow, Lineamientos para la Gestión de PRM en IPS con servicio farmacéutico habilitado.
</t>
  </si>
  <si>
    <t>segun la informacion reportada por la  entidad adscrita se evidencia un avance del 26% en este trimestre frente a la meta programada para esta vigencia.</t>
  </si>
  <si>
    <t>Capacitaciones a entes descentralizados y actores involucrados con los productos competencia del Invima</t>
  </si>
  <si>
    <t>No. de capacitaciones  a entes descentralizados y actores involucrados con los productos competencia del Invim realizadas</t>
  </si>
  <si>
    <t xml:space="preserve">Se llevaron a cabo capacitaciones en los siguientes temas:
Alimentos y Bebidas:
Rotulado nutricional general, expedición de registros sanitarios, BPM, herramienta de ilegalidad, requisitos sanitarios de desposte y acondicionadores de carnes y derivados cárnicos comestibles dirigidas a emprendedores, funcionarios de secretarias de salud y personal administrativo de plantas de benficio de los departamentos de Boyacá, Cundinamarca, Santander, Huila, Putumayo, Meta, Casanare y Cauca.  
Cosméticos:
E_Learning para obtener certificado de capacidad de producción para productos cosméticos, Reglamento técnico de etiquetado de productos cosméticos, Estabilidad en cosméticos y Webinar sobre visitas de seguimiento e IVC.
Dispositivos Médicos:
Gestión efectiva de reportes de eventos adversos, Aplicativo web de reactivovigilancia dirigida a fabricantes e importadores de reactivos de diganóstico in vitro y reactivos in vitro, Programa nacional de reactivovigilancia t tecnovigilancia dirigida a los miembros del Colegio Nacional de Bacteriología, expedición y normatividad de registros sanitarios para dispositivos médicos en Colombia dirigida a estudiantes de ingenieria biompédica de la Universidad Manuela Beltran, Calidad y seguirdad de los dispositivos médicos para la rehabilitación ocular y proceso de certificación de protesis oculares, Encuentro de tecnovigilancia convocado por la Secretaría de Salud del Atlantico y relacionada con el reporte de venta de sustancias modelantes permitidas.
Medicamentos:
Lineamientos para la implementación de los programas de Farmacovigilancia por parte de los actores de la red, aspectos a tener en cuenta en la captación y reporte de errores de medicación a través de Vigi Flow, Farmacovigilancia en vacunas.
</t>
  </si>
  <si>
    <t>segun la informacion reportada por la entidad se evidencia un avance de la meta programada en un 18%, se recomienda continuar con el cumplimiento segun la  programacion de la meta para tener un cumplimiento del 100%</t>
  </si>
  <si>
    <t xml:space="preserve">Para el segundo trimestre se ha logrado un avance del 30,76% que corresponde a 136 capacitaciones del trimestre frente a la meta total programada y un avance acumulado a la fecha del 48,41%. 
Se han realizado capacitaciones en los siguientes temas:
Operatividad para la implementación de la codificación whodrug en colombia, lineamientos para la implementación de los programas de farmacovigilancia por parte de los actores de la red nacional de farmacovigilancia 
Lineamientos para la Gestión de PRM en IPS con servicio farmacéutico habilitado, implementación del Programa de Farmacovigilancia Institucional
Aspectos a tener en cuenta en la captación y reporte de Errores de Medicación ante el Programa Nacional de Farmacovigilancia a través de VigiFlow, Lineamientos para la Gestión de PRM en IPS con servicio farmacéutico habilitado, implementación del Programa de Farmacovigilancia Institucional y Gestión de EAPV/ESAVI en el contexto de fiebre amarillaovigilancia.
Gestión Efectiva de Reportes de Eventos Adversos con Dispositivos Médicos", en el marco del "Encuentro de Tecnovigilancia: Reconectando para garantizar la seguridad en salud, realizado por la Secretaría de Salud del Atlántico.
Aplicativo Web de Reactivovigilancia dirigida a prestadores de servicios de salud.
Programa de Reactivovigilancia dirigida a fabricantes e importadores de reactivos de diagnóstico In vitro y reactivos in vitro.
</t>
  </si>
  <si>
    <t>segun la informacion reportada por la  entidad adscrita se evidencia un avance del 30.76 % en este trimestre frente a la meta programada para esta vigencia.</t>
  </si>
  <si>
    <t>ODS 8. Trabajo decente y crecimiento económico</t>
  </si>
  <si>
    <r>
      <t xml:space="preserve">Fortalecer la gestión de las autorizaciones de los procesos de fabricación, venta e importación de medicamentos , dispositivos médicos y tecnologías en salud de acuerdo con los ajustes normativos realizados por el Ministerio de Salud y Protección social.
</t>
    </r>
    <r>
      <rPr>
        <b/>
        <sz val="10"/>
        <rFont val="Calibri"/>
        <family val="2"/>
        <scheme val="minor"/>
      </rPr>
      <t xml:space="preserve">
</t>
    </r>
  </si>
  <si>
    <t xml:space="preserve">Autorizaciones y tramites asociados (registro sanitario-Notificación Sanitaria-Notificación Sanitaria Obligatoria- nuevos, reconocimientos y renovaciones) de los procesos de fabricación, venta e importación de medicamentos 
</t>
  </si>
  <si>
    <t>No de autorizaciones y tramites asociados ( registro sanitario-NS-NSO- nuevos, reconocimientos y renovaciones) de los procesos de fabricación, venta e importación de  medicamentos otorgadas</t>
  </si>
  <si>
    <t>Se llevó a cabo el proceso de gestión de emisión, renovación y trámites asociados a registros sanitarios de medicamentos.</t>
  </si>
  <si>
    <t>Dirección de Medicamentos y Productos Biológicos Invima</t>
  </si>
  <si>
    <t>segun la informacion reportada por la entidad se evidencia un avance de la meta programada en un 22%, se recomienda continuar con el cumplimiento segun la  programacion de la meta para tener un cumplimiento del 100%</t>
  </si>
  <si>
    <t>Para el segundo trimestre de la vigencia se ha logrado un avance del 44,8% sobre la meta total que corresponde a 4440 trámites de emisión, renovación y trámites asociados a registros sanitarios de medicamentos y un avance acumulado a la fecha de 80%.</t>
  </si>
  <si>
    <t>segun la informacion reportada por la  entidad adscrita se evidencia un avance del 44.80 % en este trimestre frente a la meta programada para esta vigencia.</t>
  </si>
  <si>
    <t>Oswaldo Arias 09-07-2025</t>
  </si>
  <si>
    <t xml:space="preserve">Autorizaciones y tramites asociados (registro sanitario-Notificación Sanitaria-Notificación Sanitaria Obligatoria- nuevos, reconocimientos y renovaciones) de los procesos de fabricación, venta e importación de  dispositivos médicos y tecnologías en salud 
</t>
  </si>
  <si>
    <t>No de autorizaciones y tramites asociados  ( registro sanitario-NS-NSO- nuevos, reconocimientos y renovaciones) de los procesos de fabricación, venta e importación de  dispositivos médicos y tecnologías en salud otorgados</t>
  </si>
  <si>
    <t>Se llevó a cabo el proceso de gestión de emisión, renovación y trámites asociados a registros sanitarios de dispositivos médicos.</t>
  </si>
  <si>
    <t>Dirección de Dispositivos Médicos y Otras Tecnológias Invima.</t>
  </si>
  <si>
    <t>Teniendo en cuenta el reporte hecho por la entidad se evidencia un avance de la meta del 9,1% segun la programacion, donde se recomienda conrinuar con el avance para alcal¿nzar al final de la vigencia el 100% de esta.</t>
  </si>
  <si>
    <t>Para el segundo trimestre de la vigencia se ha logrado un avance del 14,42% sobre la meta total que corresponde a 2119 trámites de emisión, renovación y trámites asociados de los procesos de fabricación, venta e importación de dispositivos médicos y tecnológias en salud  y un avance acumulado a la fecha de 48,17%.</t>
  </si>
  <si>
    <t>segun la informacion reportada por la  entidad adscrita se evidencia un avance del 19.16 % en este trimestre frente a la meta programada para esta vigencia.</t>
  </si>
  <si>
    <t>3. Derecho humano a la alimentación.</t>
  </si>
  <si>
    <t>3.1 Adecuación de  alimentos.</t>
  </si>
  <si>
    <t>3.1.1 Alimentos sanos y seguros para alimentar a colombia.</t>
  </si>
  <si>
    <t>ODS 2. Hambre cero</t>
  </si>
  <si>
    <t xml:space="preserve">Fortalecer los mecanismos de la política de inocuidad de alimentos con un enfoque de prevención y riesgo sanitario, definiendo y fortaleciendo las funciones y los mecanismos de coordinación con la comunidad y los gobiernos locales.
</t>
  </si>
  <si>
    <t>Informe Dirección de Alimentos y Bebidas y Dirección de Operaciones Sanitarias</t>
  </si>
  <si>
    <t>Nuevo modelo de Inspección Vigilancia y Control IVC de alimentos y bebidas</t>
  </si>
  <si>
    <t>Nuevo modelo deInspección Vigilancia y Control IVC de alimentos y bebidas definido</t>
  </si>
  <si>
    <t>Acciòn estratègica no programada en la vigencia 2025</t>
  </si>
  <si>
    <t>Dirección de Alimentos y Bebidas y Dirección de Operaciones Sanitarias</t>
  </si>
  <si>
    <t>Corresponde a una meta rezagada de la vigencia 2023 y 2024 por lo que se reporta al final de esta matriz en las columnas AT, AU y AV.</t>
  </si>
  <si>
    <t>Esta meta no esta prigramada para esta vigencia</t>
  </si>
  <si>
    <t xml:space="preserve">3.3 Politica de simplificación, racionalización y estandarización de tramites. </t>
  </si>
  <si>
    <t>Realizar actualizaciones del manual tarifario del Invima que permitan establecer estrategias de gradualidad y reducción de impactos de costos en los productores entre otros aspectos.</t>
  </si>
  <si>
    <t>Actualizar el manual tarifario de la entidad  (Ordinaria y extraordinaria Imtegral)</t>
  </si>
  <si>
    <t>No. de actualizaciones realizadas al manual tarifario</t>
  </si>
  <si>
    <t>Para el primer trimestre de la vigencia no se han presentado actualizaciones al manual tarifario.</t>
  </si>
  <si>
    <t>Oficina Asesora de Planeación Invima</t>
  </si>
  <si>
    <t>En el primer trimestre no tuvo avance esta meta, segun la informacion reportada por la entidad</t>
  </si>
  <si>
    <t>En el segundo trimestre no se realizaron actualizaciones al manual tarifario de la entidad, sin embargo, durante este periodo se inició proceso de revisión del grupo de tarifas 4088 de la Oficina de Laboratorios y control de Calidad, igualmente se están revisando los costeos de las tarifas 4053 de horas de inspección Oficial y se continua con el proceso la actualización del formato de costeo de la vigencia 2025.</t>
  </si>
  <si>
    <t>En este periodod no tuvo avance  esta meta.</t>
  </si>
  <si>
    <t>o%</t>
  </si>
  <si>
    <t>3. Derecho humano a la alimentación</t>
  </si>
  <si>
    <t>Implementar acciones para el mejoramiento de conocimientos técnicos en materia de sanidad e inocuidad considerando la utilización de plataformas digitales, de radio y televisión a los diferentes actores de los sistemas agroalimentarios.</t>
  </si>
  <si>
    <t>Articulos del Invima para mejorar los conocimientos técnicos en materia de sanidad e inocuidad a lo largo de la cadena, considerando la utilización de plataformas digitales, de radio y televisión</t>
  </si>
  <si>
    <t xml:space="preserve">No. de articulos del Invima publicados en plataformas digitales de radio y televisión en materia de sanidad e inocuidad a lo largo de la cadena </t>
  </si>
  <si>
    <t>En el primer trimestre de la vigencia se esta llevando a cabo el proceso de planeación y definición de contenidos a publicar.</t>
  </si>
  <si>
    <t>Dirección de Alimentos y Bebidas  Invima</t>
  </si>
  <si>
    <t xml:space="preserve">Para el segundo trimestre de la vigencia se cumplió con el 100% total de la meta programada para el año y Se publicaron 4 documentos en materia de sanidad e inocuidad a los diferentes actores de los sistemas agro alimentarios correspondientes a la verificación para la expedición del Certificado de Inspección Sanitaria para Importación a Colombia de aceite de pescado técnicos de los ciudadanos sobre las bebidas alcoholicas y facilitar las solicitudes ante el Invima. Comercialización fraudulenta de los productos "GAF PLUS" y "GAF PLUS ADVANCE". Comercialización de los productos "Barras de chocolate funcional Trippy Truffles the Lucky´s pieces" que contienen psilocibina. </t>
  </si>
  <si>
    <t>segun la informacion reportada por la entidad esta meta tuvo un avance del 100% en este periodo.</t>
  </si>
  <si>
    <t xml:space="preserve">Fortalecer capacidades técnicas de la red Nacional de laboratorios.
</t>
  </si>
  <si>
    <t>Capacitación y asistencia técnicas a los laboratorios de salud pública de la red Nacional de Laboratorios.</t>
  </si>
  <si>
    <t>Número de capacitaciones y asistencias técnicas a los laboratorios de salud pública de la red nacional de laboratorios y otros actores realizadas.</t>
  </si>
  <si>
    <t>Para el primer trimestre de la vigencia se han realizado las siguientes actividades:
Capacitaciones dirigidas al fortalecimiento y técnico de los Laboratorios de Salud Pública : 
Socialización de formatos de resultados no conformes
Lineamientos Red y socialización de estándares de calidad
Entrenamiento en análisis FQ en leche en polvo
Asistencias técnicas: 
Laboratorios de sálud pública de Cauca, Sucre, Guajira y Magdalena y Amazonas y a los laboratorios de control de calidas de alimentos que se encuentran ubicados dentro de los establecimientos dedicados a la fabricación, procesamiento,elaboración o envasado y los cuales son: Laboratorio físico químico y microbiológico de la planra de casa Luker, planta Pulpa Fruit y condimentos el Rey.</t>
  </si>
  <si>
    <t>Oficina de Labortorios y Control de Calidad Invima.</t>
  </si>
  <si>
    <t>segun la informacion reportada por la entidad se evidencia un avance de la meta programada en un 36%, por lo cual se recomienda realizar el cumplimiento faltante lo mas pronto posible y  realizar una mejor programacion de la meta para tener un cumplimiento del 100%</t>
  </si>
  <si>
    <t xml:space="preserve">Para el segundo trimestre de la vigencia se presenta un avance 11 capacitaciones  y asistencias técnicas que corresponde al 33% de la meta del año y un avance acumulado a la fecha del 69,69%.
</t>
  </si>
  <si>
    <t>Segun la informacion reportada por la  entidad adscrita se evidencia un avance del 33 % en este trimestre frente a la meta programada para esta vigencia.</t>
  </si>
  <si>
    <t>3.1.3 Gobernanza multinivel para las politicas publicas asociadas al derecho humana a la alimentacion adecuada (DHAA)</t>
  </si>
  <si>
    <t>Brindar apoyo sanitario y acompañamiento técnico a las familias Pueblos y familias indígenas,  Negras, Afrocolombianas, Raizales y Palenqueras, y campesinas que se  vincularon al Programa de Cultivos de Uso IlíCito en el marco del Programa Nacional Integral de sustitución de Cultivos Ilícitos -PNIS que implementarán en esos territorios modalidades  alternativas de sustitución de economías, ilícitas y reconversión  productiva de los cultivos de coca, marihuana o amapola para la correcta aplicación de normas sanitarias expedidas por el Ministerio de Salud y Protección.</t>
  </si>
  <si>
    <t xml:space="preserve">Apoyo sanitario y acompañamiento técnico a emprendedores de productos de alimentos y bebidas de las familias, Pueblos y familias indígenas,  negras, afrocolombianas, raizales y palenqueras, y campesinas que se  vincularon al programa de cultivos de usoiIlícito </t>
  </si>
  <si>
    <t>No. de actividades de apoyo sanitario y acompañamiento técnico a emprendedores de productos de alimentos y bebidas de las familias, Pueblos y familias indígenas,  negras, afrocdombianas, raizales y palenqueras, y campesinas que se  vincularon al programa de cultivos de uso Ilícito realizados</t>
  </si>
  <si>
    <t>Acompañamientos técnicos para brindar apoyo en el marco del pacto por la tierra y la vida para impulsar la reforma agraria en acompañamiento del Ministerio de Agricultura y Desarrollo Rural como parte del programa del Gobierno nacional Paipa Boyacá.</t>
  </si>
  <si>
    <t>segun la informacion reportada por la entidad se evidencia un avance de la meta programada en un 20%, por lo cual se recomienda realizar el cumplimiento faltante lo mas pronto posible y realizar una mejor programacion de la meta para tener un cumplimiento del 100%</t>
  </si>
  <si>
    <t>Para este segundo trimestre se presenta un porcentaje de cumplimiento del 20% que corresponde a un acompañamiento técnico en mesa ampliada de agricultura campesina familiar étnica y comunitaria (ACFEC) en Pie de Cuesta - Santander.
A la  fecha se presenta un avance acumulado del 40%</t>
  </si>
  <si>
    <t>Segun la informacion reportada por la  entidad adscrita se evidencia un avance del 20 % en este trimestre frente a la meta programada para esta vigencia.</t>
  </si>
  <si>
    <t xml:space="preserve">Apoyo sanitario y acompañamiento técnico a emprendedores de productos cosméticos de las familias, pueblos y familias indígenas,  negras, afrocolombianas, raizales y palenqueras, y campesinas que se  vincularon al programa de cultivos de uso ilíCito </t>
  </si>
  <si>
    <t>No. de actividades apoyo sanitario y acompañamiento técnico a emprendedores de productos de cosméticos de las familias, pueblos y familias indígenas,  negras, afrocdombianas, raizales y palenqueras, y campesinas que se  vincularon al programa de cultivos de uso ilícito realizados</t>
  </si>
  <si>
    <t>Apoyo técnico en el marco del programa Paisana sobre normatividad y registros de productos de aseo y limpieza.
Apoyo técnico sanitario para el fortalecimiento y emprendimiento empresarial dirigida a emprendedores del sector productivo de San Andrés Islas.</t>
  </si>
  <si>
    <t>Dirección de Cosméticos Aseo, Plaguicidas y Productos de Higiene Doméstica</t>
  </si>
  <si>
    <t>segun la informacion reportada por la entidad se evidencia un avance de la meta programada en un 67%, por lo cual se recomienda continuar con el cumplimiento segun la  programacion de la meta para tener un cumplimiento del 100%</t>
  </si>
  <si>
    <t>Se presenta un avance significativo en en la ejecución del indicadoro con un 200% de la meta trimestral frente a la meta anual establecida y un avance acumulado de 266%.
Se realizaron 6 capacitaciones de economía popular como apoyo a 23 emprendedores de la siguiente manera: una en modalidad virtual en el mes de mayo a emprendedores de productos cosméticos de Montería en temas de Certificación de capacidad de producción de cosméticos; una en modalidad mixta (virtual y presencial) en el mes de mayo, dirigida a Secretaria de Desarrollo Económico y Social de Antioquia en temas de Condiciones para la fabricación de productos Cosméticos y/o Productos de Higiene Doméstica y/o Plaguicidas, y la obtención de los respectivos certificados de capacidad en el municipio de Caldas Antioquia y 4 capacitaciones en modalidad presencial en abril, mayo y junio en San Andrés Islas a apoyando a emprendedores de productos cosméticos y productos de higiene doméstica de la Isa, en temas de Notificaciones sanitarias obligatorias, emprendedores de productos cosméticos de Choco en temas de Certificación de capacidad de producción de cosméticos y a emprendedores de Montería en temas de Certificación de capacidad de producción de productos cosméticos .</t>
  </si>
  <si>
    <t>Segun la informacion reportada por la  entidad adscrita se evidencia un avance del 200% en este trimestre frente a la meta programada para esta vigencia.; se recomienda hacer una planeacion mas adecuada de esta actividad para que el porcentaje de avance este decuardo a al numero de actiuvidades a realizar en la vigencia  y en cada uno de los periodos.</t>
  </si>
  <si>
    <t>Desarrollo de proyecto de sistematización,automatización, integración e interoperabilidad de los sistemas de información para fortalecimiento del desarrollo de actividades de Inspección, vigilancia y control.</t>
  </si>
  <si>
    <t>1 (Fase de planeación y diseño del proyecto)</t>
  </si>
  <si>
    <t>Informe Oficina de Tecnologías de la Información</t>
  </si>
  <si>
    <t>Fase de desarrollo de los diseños del proyecto</t>
  </si>
  <si>
    <t>Fase de desarrollo de los diseños del proyecto ejecutada</t>
  </si>
  <si>
    <t>La actividad se cumplió al 100% en la vigencia 2024 , en donde se reportaron los avances y cumplimiento del rezago</t>
  </si>
  <si>
    <t>activida no programada para 2025</t>
  </si>
  <si>
    <t>Actividad cumplida en la vigencia 2024</t>
  </si>
  <si>
    <t>Esta actividad no esta programada para esta vigencia</t>
  </si>
  <si>
    <t>2 (Fase de planeación y diseño del proyecto)</t>
  </si>
  <si>
    <t>Fase de implementación y pruebas de los desarrollos del proyecto</t>
  </si>
  <si>
    <t>Fase de implementación y pruebas de los desarrollos del proyecto ejecutada</t>
  </si>
  <si>
    <t>Durante el primer trimestre se realizó la planificación de las actividades a desarrollar las cuales se iran reportando a medida que se ejecute su avance.</t>
  </si>
  <si>
    <t>Oficina de Tecnológias de la Información Invima</t>
  </si>
  <si>
    <t xml:space="preserve">Durante el primer semestre de 2025,se consolidaron avances relevantes en la ejecución de la acción estratégica orientada al desarrollo, sistematización, automatización, integración e interoperabilidad de los sistemas de información institucionales. Este progreso se reflejó  en la articulación de proyectos estructurales de alto impacto y mantenimiento de plataformas misionales críticas para la operación regulatoria. 
En este periodo se avanzó de manera sustancial en el proyecto SIVICOS III el cual culminó su fase de estructuración funcional y técnica, orientada a reemplazar sistemas anteriores mediante una solución interoperable y modular para trámites asociados a inspección, vigilancia y control, iniciando su despliegue con el módulo de PAPF (para IVC en Puertos, Aeropuertos y pasos de Frontera). 
Simultáneamente, se garantizó la continuidad operativa, mantenimiento y soporte a sistemas misionales clave como Registros Sanitarios, SIVICOS Móvil, SeSuite, SILAB, el Portal Web, la Oficina Virtual y la plataforma de reporte de estándar semántico UDI-DI, asegurando la trazabilidad técnica, la interoperabilidad entre sistemas internos y la atención oportuna a usuarios internos y externos. Además, se avanzó en la consolidación de desarrollos complementarios como los aplicativos de Sustancias Modelantes, Cobro Coactivo, SIRS (Sistema de Información de Responsabilidad Sanitaria), Publimed (Aplicativo de seguimiento a publicidad - Medicamentos) entre otros y la evolución del ecosistema digital institucional, con mejoras al portal web, Oficina Virtual, buscadores inteligentes, normograma dinámico, y herramientas analíticas para la toma de decisiones. 
Finalmente, se promovieron prácticas de estandarización tecnológica, incorporando principios del Marco de Referencia de Arquitectura Empresarial del Estado, fortaleciendo la gobernanza sobre el ciclo de vida de los desarrollos, la documentación técnica y la sostenibilidad de las soluciones implementadas.
</t>
  </si>
  <si>
    <t>Oficina de Tecnologías de la Información.</t>
  </si>
  <si>
    <t>Segun la informacion reportada por la  entidad adscrita se evidencia un avance del 37 % en este trimestre frente a la meta programada para esta vigencia.</t>
  </si>
  <si>
    <t>MINISTERIO DE SALUD Y PROTECCIÓN SOCIAL - DIRECCIÓN DE ASEGURAMIENTO</t>
  </si>
  <si>
    <t>DIRECCIÓN DE REGULACIÓN DE LA OPERACIÓN DE ASEGURAMIENTO EN SALUD, RIESGOS LABORALES Y PENSIONES</t>
  </si>
  <si>
    <t>3.9 Politica de mejora normativa.</t>
  </si>
  <si>
    <t xml:space="preserve">Contribuir a la disminucion de los aportes a salud por parte de los pensionados que devengan entre dos y tres salarios mínimos legales vigentes pasando del 12% al 10%  </t>
  </si>
  <si>
    <t>Resolución 1271  del  14 de agosto de 2023 "por la cual se modifican los Anexos Técnicos 1, 2 y 3 de la Resolución número 2388 de 2016". link https://minsaludcol.sharepoint.com/:b:/s/SubdireccindeRiesgosLaborales/ETsmCEDCdgNEiwzH2oq5w-wB9vBomoCyKmsKVJL09GNEuQ?e=brQuoS</t>
  </si>
  <si>
    <t>Lineamiento expedido por el MSPS.</t>
  </si>
  <si>
    <t>Un Lineamiento expedido por el MSPS.</t>
  </si>
  <si>
    <t>Meta cumplida 100%</t>
  </si>
  <si>
    <t>Margarita Maria Escudero Osorio</t>
  </si>
  <si>
    <t>La dependencia reporta meta cumplida en vigencia anterior</t>
  </si>
  <si>
    <t xml:space="preserve">Se logra el cumplimiento del 100% de la acción teniendo en cuenta la expedición del Resolución 1271 del 14 de agosto de 2023, en el cual se modificó el Anexo Técnico 1  “Glosario de Términos PILA”, de la Resolución 2388 de 2016, adicionando el acápite “Tarifas a cotizar por los pensionados al Sistema General de Salud” con el fin de dar cumplimiento al artículo 78 de la Ley 2294 de 2023 "Por el cual se expide El Plan Nacional de Desarrollo 2022- 2026 "Colombia potencia  mundial de la vida”, igualmente, el 4 de diciembre de 2023 se envió comunicación radicada 202331402595741 a la ADRES para ajustar la MAYA de acuerdo con las tarifas establecidas a partir del 1o. de enero de 2024.
</t>
  </si>
  <si>
    <t>Daniel Felipe Soto Mejía</t>
  </si>
  <si>
    <t xml:space="preserve">La actividad no estaba programada para la vigencia 2025,  se reporta como cumplida con base en la expedición de la Resolución 1271 de 2023. </t>
  </si>
  <si>
    <t xml:space="preserve">Disminución del porcentaje de cotización a salud  señalado anteriormente se beneficiaron 292.711 pensionados; ahorrándose el total de dicha población en aportes al Sistema General de Seguridad Social en Salud, en promedio mensual, DIECISIETE MIL DOSCIENTOS CUARENTA Y CINCO MILLONES CUATROCIENTOS SIETE MIL NOVECIENTOS CUARENTA Y OCHO PESOS ($17.245.407.948) </t>
  </si>
  <si>
    <t>Pensionados que se benefician del nuevo porcentaje de cotizacion</t>
  </si>
  <si>
    <t>Número de pensionados que se benefician del nuevo porcentaje de cotizacion</t>
  </si>
  <si>
    <t>Se logra el cumplimiento del 100% de la acción teniendo en cuenta que a partir del 1 de enero de 2024 se ajustó la plataforma tecnologica de los Operadores de Información (PILA), para que los pensionados que tienen  una mesada pensional mayor a un salario mínimo y hasta 3 salarios  mínimos aporten al Sistema General de Seguridad Social en Salud sobre una tarifa del 10% con el fin de dar cumplimiento al artículo 78 de la Ley 2294 de 2023 "Por el cual se expide El Plan Nacional de Desarrollo 2022- 2026 "Colombia Potencia  Mundial de la Vida”.
Cabe precisar que con la disminución del porcentaje de cotización a salud  señalado anteriormente se beneficiaron 292.711 pensionados; ahorrándose el total de dicha población en aportes al Sistema General de Seguridad Social en Salud, en promedio mensual, DIECISIETE MIL DOSCIENTOS CUARENTA Y CINCO MILLONES CUATROCIENTOS SIETE MIL NOVECIENTOS CUARENTA Y OCHO PESOS ($17.245.407.948)</t>
  </si>
  <si>
    <t>Se reporta como cumplida la actividad, con base en la implementación de ajustes tecnológicos en PILA desde enero de 2024. El resultado corresponde a una acción de impacto ejecutada en 2024.</t>
  </si>
  <si>
    <t>Fortalecer el aseguramiento en salud para el cuidado integral de toda la población, bajo el control y regulación del Estado a través de la definición de territorios para la gestión en salud.</t>
  </si>
  <si>
    <t>Memorando 2025310000142023 del 31/03/2025. https://minsaludcol.sharepoint.com/:b:/s/SubdireccindeRiesgosLaborales/ERUie-8jE9lHpAccY62No0ABay0b1fa3vKmOhiuH4BwXsw?e=v8kfqp</t>
  </si>
  <si>
    <t>Expedición acto administrativo para reorganización territorial del aseguramiento social.</t>
  </si>
  <si>
    <t>Un acto administrativo para reorganización territorial del aseguramiento social.</t>
  </si>
  <si>
    <t>Elaboración proyecto de resolución, en proceso de autorización para su publicación a comentarios de la ciudadanía, la cual se remitió a la Dirección Jurídica mediante memorando 2025310000142023 del 31/03/2025, el mismo fue devuelto por la Dirección Jurídica hasta tanto no se expida el proyecto de Decreto mediante el cual se adopta el Modelo de Salud Preventivo, Predictivo y Resolutivo.</t>
  </si>
  <si>
    <t>La dependencia se encuentra a la espera que se expida el proyecto de Decreto mediante el cual se adopta el Modelo de Salud Preventivo, Predictivo y Resolutivo.</t>
  </si>
  <si>
    <t>Se mantiene la instrucción dada por la Dirección Jurídica de no gestionar el acto administrativo, hasta tanto no se expida el proyecto de Decreto que adopte el Modelo de Salud Preventivo, Predictivo y  Resolutivo.</t>
  </si>
  <si>
    <t>No se reporta avance en el segundo trimestre de 2025. Se indica que el proyecto de resolución está en espera de la expedición del Decreto que adopta el Modelo de Salud Preventivo, Predictivo y Resolutivo.</t>
  </si>
  <si>
    <t>Reglamentar el mecanismo que permite el recaudo de los recursos por parte de los fondos de salud de las universidades publicas.</t>
  </si>
  <si>
    <t>Acto administrativo expedido</t>
  </si>
  <si>
    <t>Un Acto administrativo expedido</t>
  </si>
  <si>
    <t>Se logra el cumplimiento del 100% de la acción teniendo la expedición de la Resolución 1271 del 14 de agosto de 2023 se modificó el Anexo Técnico 2 de la Resolución 2388 de 2016, asignando los códigos de las universidades con régimen especial en salud y de esta forma permitir el recuado de los aportes de sus afiliados cuando tienen ingresos adicionales y de sus conyuges o compañeros permanentes cuando tienen una relación laboral.  Desde el 1 de septiembre de 2023, se encuentra ajustada la plataforma tecnológica de los Operadores de Información de la Planilla Integrada de Liquidación de Aportes - PILA, para permitir el recaudo de las universidadades con regimen especial en salud, beneficiando diez (10) universidades públicas.</t>
  </si>
  <si>
    <t>La actividad no estaba programada para 2025, pero se reporta como cumplida con base en una resolución expedida en 2023.</t>
  </si>
  <si>
    <t>Incrementar cobertura en salud para la población jóven no afiliados al Sistema de Seguridad Social</t>
  </si>
  <si>
    <t>Tablero de control población joven (14 a 28 años) no asegurada https://app.powerbi.com/view?r=eyJrIjoiYTA2NDEwZTAtYThmNS00MjJhLWFjMzEtZmY3MzgyN2Y5OGQwIiwidCI6ImJmYjdlMTNhLTdmYjctNDAxNi04MzBjLWQzNzE2ZThkZDhiOCJ9</t>
  </si>
  <si>
    <t>Cobertura de afiliación en salud jóvenes de 14 a 28 años con encuesta sisben IV-A, B, C</t>
  </si>
  <si>
    <t>Porcentaje de jovenes entre 14 y 28 años afiliados al SGSSS</t>
  </si>
  <si>
    <t>A partir de la información de población no afiliada entre 14 y 28 años, se evidenció que al 31/12/2022 existían 58,110 personas con encuesta del Sisbén y sin afiliación en el SGSSS. Con corte a marzo de 2025 se evidencia un avance de afiliación de esta población de 47.710 personas en este rango de edad, esto corresponde a un acumulado del 82,10% jóvenes afiliados en salud. link https://app.powerbi.com/view?r=eyJrIjoiMmIxZGI1NDQtN2MwZi00MTdmLThmMjItM2ZlYjQxNDE1NWFmIiwidCI6ImJmYjdlMTNhLTdmYjctNDAxNi04MzBjLWQzNzE2ZThkZDhiOCJ9</t>
  </si>
  <si>
    <t>Se reporta un avance acumulado del 82,10% en la afiliación de jóvenes entre 14 y 28 años, Aunque el resultado es positivo, se recomienda ajustar el reporte para que refleje el avance específico del trimestre frente a la meta anual, evitando presentar el acumulado como si fuera cumplimiento del periodo. Esto permitirá una trazabilidad más precisa del indicador.</t>
  </si>
  <si>
    <t>A partir de la información de población no afiliada entre 14 y 28 años, se evidenció que al 31/12/2022 existían 58,110 personas con encuesta del Sisbén y sin afiliación en el SGSSS. Con corte a junio de 2025 se evidencia un avance de afiliación de esta población de 48,338 personas en este rango de edad, esto corresponde a un acumulado del 83,18% jóvenes afiliados en salud.</t>
  </si>
  <si>
    <t>Se reporta un avance acumulado del 83,18% en la afiliación de jóvenes entre 14 y 28 años, superando ampliamente la meta anual del 20%. Aunque el resultado es positivo, se recomienda ajustar el reporte para que refleje el avance específico del trimestre frente a la meta anual, evitando presentar el acumulado como si fuera cumplimiento del periodo. Esto permitirá una trazabilidad más precisa del indicador.</t>
  </si>
  <si>
    <t>MINISTERIO DE SALUD Y PROTECCIÓN SOCIAL - DIRECCIÓN DE DESARROLLO TALENTO HUMANO EN SALUD</t>
  </si>
  <si>
    <t>DIRECCIÓN DE DESARROLLO TALENTO HUMANO EN SALUD</t>
  </si>
  <si>
    <t>1. Talento humano.</t>
  </si>
  <si>
    <t>1.1 Politica de gestión estrategica del talento humano.</t>
  </si>
  <si>
    <t>Implementar la nueva política de talento humano en salud, con enfoque en derechos humanos, género, mejoramiento de la retención, la cobertura y distribución del talento humano en el territorio nacional, de acuerdo con el plan de implementación de la política.</t>
  </si>
  <si>
    <t>Resolución de adopción de la Política Pública del THS firmada por el Ministro; memorandos de concepto favorable de OAPES</t>
  </si>
  <si>
    <t>Plan decenal para implementación de la política de talento humano en salud</t>
  </si>
  <si>
    <t>(No de acciones implementadas en la vigencia / No de acciones programadas para la vigencia)*100</t>
  </si>
  <si>
    <t>No aplica</t>
  </si>
  <si>
    <t>En el mes de febrero de 2025 se realizó la presentación de la Política Pública del THS y sus documentos al director encargado de la Dirección de Desarrollo del Talento Humano en Salud. Posteriormente, se realizó la radicación de los documentos de la Política Pública del THS y sus anexos a la Oficina Asesora de Planeación y Estudios Sectoriales (OAPES) radicado 2025253000123223 y a la Dirección Jurídica con radicado 2025253000123233 de acuerdo con el procedimiento de formulación. Adicionalmente, se recibe el día 28 de marzo del año en curso recomendaciones de forma de OAPES al documento técnico de la Política pública y al proyecto de resolución, por lo tanto, en la formulación de la política se cuenta con 86,6% de avance paso 13 del procedimiento de formulación de políticas, se requiere la adopción para dar trámite a la implementación</t>
  </si>
  <si>
    <t>Sandra Herrera Sabogal</t>
  </si>
  <si>
    <t xml:space="preserve">De  acuerdo con la nformación reportada por la depencia lo reportado es un avance importante en la formulación, pero no representa aún cumplimiento del indicador, dado que la política no ha sido adoptada ni se han iniciado acciones de implementación, sin embargo se espera que el proximo trimestre pueda darse el cumplimiento total de la meta teniendo en cuenta el avance significativo el el primer trimestre No se tienen metas rezagadas
</t>
  </si>
  <si>
    <t xml:space="preserve">El Viceministro de Salud Público aprobó la Política Pública del THS y remitió a la Dirección Jurídica los documentos. La Oficina Asesora de Planeación y Estudios Sectoriales (OAPES) dio concepto POSITIVO de la metodología y de los documentos técnicos construidos entorno a la Política Pública del THS, mediante memorando virtual 2025120000230713. El día 27 de Junio del año en curso por medio de memorando virtual 2025110000391013 la Dirección Jurídica dió aval a los documentos de la Política Pública del THS, la cual actualmente está en el despacho del Ministro para firma. 
Actualmente el equipo de la Dirección de Desarrollo del THS junto con las agremiaciones de enfermería se avanza en la construcción del informe de avance en la implementación de la Política Nacional de Talento Humano de Enfermería, teniendo en cuenta las recomendaciones dadas por OAPES. De igual forma, se adelantan la búsqueda de recursos para dos proyectos: i) estimación de la ratio de enfermería por cada uno de los servicios de salud en la atención intramural según niveles de complejidad y otras características diferenciales, ii) fortalecimiento del rol y del liderazgo de enfermería en la atención de personas y familias en las Instituciones Prestadoras de Servicios de Salud priorizadas.
</t>
  </si>
  <si>
    <t>Se constata que, aunque se avanzó en la aprobación técnica y jurídica de la Política Pública del THS (concepto positivo OAPES, aval Jurídica y remisión a Despacho para firma), no se ejecutaron acciones de implementación porque la adopción oficial quedó pendiente de firma del Ministro; sin este acto administrativo no se pueden iniciar actividades del plan decenal. Por ello se reporta 0% de cumplimiento para reflejar el rezago real frente a lo programado para la vigencia. Se recomienda priorizar la firma de la Resolución de adopción y la activación inmediata de las primeras acciones, asegurando recursos financieros y cronograma detallado.</t>
  </si>
  <si>
    <t>5. Fortalecer las capacidades institucionales y financieras del sector salud.</t>
  </si>
  <si>
    <t>Formular e implementar mecanismos de articulación de las medicinas y terapias alternativas y complementarias (MTAC) con el Sistema de Salud</t>
  </si>
  <si>
    <t>Borrador del plan actualizado; documentos de ajustes técnicos revisados; comunicaciones internas que evidencien la gestión de la contratación del profesional; enlace web oficial del lineamiento vigente; acta de reuniones preliminares</t>
  </si>
  <si>
    <t>Plan de  implementación del lineamiento para la articulación de las medicinas y terapias alternativas y complementarias (MTAC) con el Sistema de Salud</t>
  </si>
  <si>
    <t>Se mantiene la meta rezagada por cuanto no se ha realizado la contratación del profesional que de continuidad en las acciones de actuilización del lineamiento técnico</t>
  </si>
  <si>
    <t>La meta continúa rezagada debido a la no contratación del profesional responsable de dar continuidad a las acciones de actualización del lineamiento técnico. No obstante, se reconoce que la Dirección ha adelantado ajustes al documento, lo cual evidencia voluntad institucional, pero no garantiza aún el cumplimiento de la meta en términos operativos.</t>
  </si>
  <si>
    <t>Desde la Dirección de Desarrollo de Talento Humano en Salud no se tienen avances adicionales en este semestre sobre esta acción, ya que no se logró darle continuidad al contrato de prestación de servicios que se tiene en el proyecto de inversión para ese propósito. Adicionalmente está pendiente la formalización por parte de la alta dirección del Ministerio para incluir la mesa funcional de medicinas y terapias alternativas y complementarias (MTAC) en la estructura administrativa y garantizar su funcionamiento, la delegación de funcionarios, así como la implementación y actualización de los lineamientos para la articulación de las MTAC en el Sistema de Salud, disponibles en el siguiente enlace: https://www.minsalud.gov.co/sites/rid/Lists/BibliotecaDigital/RIDE/VS/TH/lineamientos-mtac-sgsss.pdf
Para el siguiente semestre (2025-2) se realizó una alianza estratégica con la oficina en Colombia de la Organización Panamericana de la Salud (OPS) que permitirá contar con el apoyo técnico necesario en la actualización de los citados lineamientos, convocando la participación de las dependencias involucradas.</t>
  </si>
  <si>
    <t>Se evidencia que no se ejecutaron acciones programadas ya que no se logró renovar el contrato de prestación de servicios para dar continuidad a la actualización y ejecución del lineamiento técnico, además no se concretó la formalización de la mesa funcional de MTAC, clave para garantizar equipo técnico y articulación con dependencias. Por esta razón se deja 0%, reflejando que sí estaba programada ejecución mínima en este periodo que no se materializó. Se recomienda formalizar la mesa funcional, designar responsables y activar tareas de actualización aprovechando la cooperación técnica con OPS pactada para el segundo semestre.</t>
  </si>
  <si>
    <t>“Lineamiento actualizado para articulación de medicinas y terapias alternativas y complementarias (MTAC) con el Sistema de Salud, actualizado y publicado.”</t>
  </si>
  <si>
    <t>Lineamiento actualizado para la articulación de las medicinas y terapias alternativas y complementarias (MTAC) con el Sistema de Salud</t>
  </si>
  <si>
    <t>Lineamiento actualizado y publicado</t>
  </si>
  <si>
    <t>Se mantiene la meta rezagada por cuanto no se ha realizado la contratación del profesional que de continuidad en las acciones de actualización del lineamiento técnico que con llevan a su posterior implementación</t>
  </si>
  <si>
    <t xml:space="preserve">La meta permanece rezagada en el primer trimestre de 2025, dado que no se ha efectuado la contratación del profesional requerido para continuar con las acciones de actualización del lineamiento técnico, condición necesaria para avanzar hacia su implementación. En este periodo no se evidencia progreso real en la ejecución de la meta correspondiente a la actual vigencia, lo cual podría comprometer el cumplimiento del cronograma establecido.
</t>
  </si>
  <si>
    <t>Se valida que la meta permanece rezagada ya que no se ejecutaron actividades parciales de revisión y actualización del lineamiento técnico, debido a la falta de continuidad en la contratación del profesional y a la no formalización de la mesa funcional MTAC. Aunque la meta final es un solo producto (1 lineamiento actualizado y publicado), el cronograma sí contemplaba avances intermedios este semestre. Por eso corresponde dejar 0% y no NA, reflejando rezago real frente a lo planificado. Se recomienda formalizar la mesa funcional, reactivar la contratación técnica y operacionalizar la alianza con OPS para garantizar avance efectivo en la segunda mitad de la vigencia.</t>
  </si>
  <si>
    <t>MINISTERIO DE SALUD Y PROTECCIÓN SOCIAL - DIRECCIÓN DE EPIDEMIOLOGÍA</t>
  </si>
  <si>
    <t>Oscar Javier Rincon Urquijo</t>
  </si>
  <si>
    <t>DIRECCIÓN DE EPIDEMIOLOGÍA</t>
  </si>
  <si>
    <t>4. Evaluación de resultados.</t>
  </si>
  <si>
    <t xml:space="preserve">4.1 Politica de seguimiento y evaluación institucional. </t>
  </si>
  <si>
    <t>Realizar el seguimiento a la gestión de los laboratorios de salud pública y emitir los lineamientos frente a los requerimientos</t>
  </si>
  <si>
    <t>Informe de la Red Nacional Laboratorios</t>
  </si>
  <si>
    <t>Informe anual de la gestión</t>
  </si>
  <si>
    <r>
      <t xml:space="preserve">Informe </t>
    </r>
    <r>
      <rPr>
        <b/>
        <sz val="10"/>
        <rFont val="Calibri"/>
        <family val="2"/>
        <scheme val="minor"/>
      </rPr>
      <t>ANUAL</t>
    </r>
    <r>
      <rPr>
        <sz val="10"/>
        <rFont val="Calibri"/>
        <family val="2"/>
        <scheme val="minor"/>
      </rPr>
      <t xml:space="preserve"> de gestión de los Laboratorios de Salud Pública 2022</t>
    </r>
  </si>
  <si>
    <t>(Número de informe de gestión recibidos de los LSP /número total de LSP del país)*100</t>
  </si>
  <si>
    <t>Los informes de gestión de los Laboratorios de Salud Püblica, se solicitan cada semestre, por lo que se recibirán los del primer semestre de 2025 en julio de 2025. Durante el primer trimestre de 2025 se realizó la revisión y análisis de los informes de gestión del segundo semestre de 2024.</t>
  </si>
  <si>
    <t>Javier Rios Plata
Grupo de Vigilancia en Salud Pública</t>
  </si>
  <si>
    <t>Meta de cumplimiento anual pero la medición se realiza semestralmente, según lo reportado en este trimestre se entregan los resultados del segundo semestre de 2024. No se reporta avance en la meta en este trimestre</t>
  </si>
  <si>
    <t xml:space="preserve">
Los informes de gestión de los Laboratorios de Salud Püblica, se solicitan cada semestre, por lo que se recibirán los del primer semestre de 2025 en julio de 2025. Durante el primer trimestre de 2025 se realizó la revisión y análisis de los informes de gestión del segundo semestre de 2024.
</t>
  </si>
  <si>
    <t>Meta de cumplimiento anual, se espera para el tercer trimestre conocer los resultados de la medición del primes semestre de 2025, por lo tanto no se reporta avance en la meta en este trimestre</t>
  </si>
  <si>
    <t>Oscar Rincon. 09-07-2025</t>
  </si>
  <si>
    <t>Lineamientos de diseño para la organización físico – funcional de los Laboratorios de Salud Pública</t>
  </si>
  <si>
    <t>2 lineamientos realizados</t>
  </si>
  <si>
    <t>Fortalecimiento de la Red Nacional de Laboratorios</t>
  </si>
  <si>
    <t>Total de lineamientos actualizados y/o generados</t>
  </si>
  <si>
    <t xml:space="preserve">Durante el primer trimestre de 2025, se realizó la revisión y el análisis de los 33 informes de gestión del segundo semestre de 2024. Como resultado de este análisis, se detectaron debilidades en 13 laboratorios de salud púlbica, a los cuales se les solicitó acciones de mejora (13 LSP que desarrollan acciones de mejora/13 LSP con requerimientos de acciones de mejora por parte del MSPS generadas del análisis de los informes de gestión).  El seguimiento de cumplimiento de estas acciones se realizará a partir segundo trimestre de 2025. 
</t>
  </si>
  <si>
    <t>Segun lo indicado, por la dependencia se realizaron los análisis correspondientes y se logró  formular las acciones de mejora de las debilidades encontradas</t>
  </si>
  <si>
    <t xml:space="preserve">Durante el segundo trimestre de 2025, se comenzó a realizar seguimiento de cumplimiento de las acciones contempladas en los planes de presentados por los 13 laboratorios departamentales de salud pública que los presentaro. </t>
  </si>
  <si>
    <t>Según lo reportado, la dependencia hizo seguimientoa las aciones de mejora formuladas en el primer trimestre pero no describe las acciones de este segundo trimestre a pesar de incrementar la meta de cumplimiento al 100%</t>
  </si>
  <si>
    <t>Informes de gestión de la vigencia anterior</t>
  </si>
  <si>
    <t>Informe de gestión del seguimiento</t>
  </si>
  <si>
    <r>
      <t xml:space="preserve">Fortalecimiento </t>
    </r>
    <r>
      <rPr>
        <b/>
        <sz val="10"/>
        <rFont val="Calibri"/>
        <family val="2"/>
        <scheme val="minor"/>
      </rPr>
      <t>ANUAL</t>
    </r>
    <r>
      <rPr>
        <sz val="10"/>
        <rFont val="Calibri"/>
        <family val="2"/>
        <scheme val="minor"/>
      </rPr>
      <t xml:space="preserve"> de los Laboratorios de Salud Pública</t>
    </r>
  </si>
  <si>
    <t>Número de Laboratorios de Salud Pública que desarrollan acciones de mejoramiento / Número total de Laboratorios de Salud Pública con requerimientos de acciones de mejora por parte del MSPS generadas del análisis de los informes de gestión *100</t>
  </si>
  <si>
    <t>Se está elaboarando un lineamiento  para la gestión de los Laboratorios de Salud Pública y una guía para su seguimiento. Se ha avanzado en un 25%.</t>
  </si>
  <si>
    <t xml:space="preserve"> </t>
  </si>
  <si>
    <t>Meta de cumplimiento anual. se reporta avance del 25% en este trimestre</t>
  </si>
  <si>
    <t>Se realizaron los Lineamientos de gestión de los Laboratorios de Salud Pública y 
- Guía para el seguimiento a la gestión de los Laboratorios de Salud Pública</t>
  </si>
  <si>
    <t>Meta de cumplimiento anual. No se reporta avance en este trimestre</t>
  </si>
  <si>
    <t>Contribuir al fortalecimiento de la seguridad sanitaria del país a través de la generación de capacidades en puntos de entrada de forma intersectorial</t>
  </si>
  <si>
    <t>Evaluación de capacidades básicas en puntos de entrada de 2023</t>
  </si>
  <si>
    <r>
      <t xml:space="preserve">Fortalecimiento </t>
    </r>
    <r>
      <rPr>
        <b/>
        <sz val="10"/>
        <rFont val="Calibri"/>
        <family val="2"/>
        <scheme val="minor"/>
      </rPr>
      <t>ANUAL DE LAS</t>
    </r>
    <r>
      <rPr>
        <sz val="10"/>
        <rFont val="Calibri"/>
        <family val="2"/>
        <scheme val="minor"/>
      </rPr>
      <t xml:space="preserve"> capacidades básicas de los puntos de entrada al país</t>
    </r>
  </si>
  <si>
    <t>Informe Anual nacional de las capacidades basicas de los puntos de entrada de Colombia</t>
  </si>
  <si>
    <t>Se avanzó en un 25% en el seguimiento de las capacidades básicas de los puntos de entrada</t>
  </si>
  <si>
    <t>No Aplica</t>
  </si>
  <si>
    <t>Se avanzó en otro 25% en el seguimiento de las capacidades básicas de los puntos de entrada</t>
  </si>
  <si>
    <t>Contribuir a la  Implementación del Plan Decenal de Salud Pública 2022-2031 a través de la planeación territorial y la gestión intersectorial.</t>
  </si>
  <si>
    <r>
      <t>Informe  trimestral de seguimiento</t>
    </r>
    <r>
      <rPr>
        <b/>
        <sz val="10"/>
        <rFont val="Calibri"/>
        <family val="2"/>
        <scheme val="minor"/>
      </rPr>
      <t xml:space="preserve"> al reporte</t>
    </r>
    <r>
      <rPr>
        <sz val="10"/>
        <rFont val="Calibri"/>
        <family val="2"/>
        <scheme val="minor"/>
      </rPr>
      <t xml:space="preserve"> de la planeación territorial.
Informe </t>
    </r>
    <r>
      <rPr>
        <b/>
        <sz val="10"/>
        <rFont val="Calibri"/>
        <family val="2"/>
        <scheme val="minor"/>
      </rPr>
      <t xml:space="preserve">anual </t>
    </r>
    <r>
      <rPr>
        <sz val="10"/>
        <rFont val="Calibri"/>
        <family val="2"/>
        <scheme val="minor"/>
      </rPr>
      <t>de seguimiento a acciones intersectoriales en el marco de la comisión intersectorial.</t>
    </r>
  </si>
  <si>
    <t>Este informe tiene como objetivo presentar las acciones de acompañamiento técnico realizadas a las entidades territoriales para apoyar la elaboración de sus planes territoriales de salud, garantizando su alineación con el Plan Decenal de Salud Pública (PDSP) 2022–2031 y su correspondiente reporte a través del mecanismo definido. Asimismo, se incorporan los avances alcanzados en este mismo sentido por parte de la Comisión Intersectorial de Salud Pública (CISP), como instancia clave en la articulación intersectorial, a través de las acciones desarrolladas en el marco de sus competencias.</t>
  </si>
  <si>
    <r>
      <t xml:space="preserve">Informe de  implementación del Plan Decenal de Salud Pública 2022-2031 a través de la planeación territorial  y </t>
    </r>
    <r>
      <rPr>
        <b/>
        <sz val="10"/>
        <rFont val="Calibri"/>
        <family val="2"/>
        <scheme val="minor"/>
      </rPr>
      <t>la acción intersectorial</t>
    </r>
    <r>
      <rPr>
        <sz val="10"/>
        <rFont val="Calibri"/>
        <family val="2"/>
        <scheme val="minor"/>
      </rPr>
      <t>.</t>
    </r>
  </si>
  <si>
    <r>
      <t xml:space="preserve">A. Informe  trimestral de seguimiento </t>
    </r>
    <r>
      <rPr>
        <b/>
        <sz val="10"/>
        <rFont val="Calibri"/>
        <family val="2"/>
        <scheme val="minor"/>
      </rPr>
      <t xml:space="preserve">al reporte </t>
    </r>
    <r>
      <rPr>
        <sz val="10"/>
        <rFont val="Calibri"/>
        <family val="2"/>
        <scheme val="minor"/>
      </rPr>
      <t>de la planeación territorial. 
B. Informe</t>
    </r>
    <r>
      <rPr>
        <b/>
        <sz val="10"/>
        <rFont val="Calibri"/>
        <family val="2"/>
        <scheme val="minor"/>
      </rPr>
      <t xml:space="preserve"> anual </t>
    </r>
    <r>
      <rPr>
        <sz val="10"/>
        <rFont val="Calibri"/>
        <family val="2"/>
        <scheme val="minor"/>
      </rPr>
      <t>de seguimiento a acciones intersectoriales en el marco de la comisión intersectorial.</t>
    </r>
  </si>
  <si>
    <t xml:space="preserve">Informe de implementación de Plan Decenal de Salud Pública 2022-2031:
Se realizaron asistencias técnicas en las modalidades virtual y presencial alcanzando una cobertura del 100% de las entidades territoriales Departamentales y  Distritales, con el objeto de fortalecer capacidades del talento humano en los procesos de planeación integral para la salud desde la implementación del PDSP a nivel territorial, abordando los elementos base para la definición adecuada de los núcleos de inequidad sociosanitaria, la definición de prioridades y su articulación en la formulación coherente del Plan de Acción en Salud territorial que se refleje en la coherencia y pertinencia en el PAS elaborado para la vigencia 2025. 
Como resultado del proceso se cuenta con las matrices cargadas a través del portal web PDSP realizada por parte de las entidades territoriales para la vigencia 2025.
Se realizó la I sesión del comité técnico de la Comisión Intersectorial de Salud Pública en el mes de marzo,  donde se realiza el ejercicio de alineación de las actividades del Plan de Acción Intersectorial propuesto por las entidades en 2024 en el marco de las prioridades definidas en la última sesión de la CISP para avanzar en el trabajo del año 2025.
</t>
  </si>
  <si>
    <t>Andrea Johanna Avella Tolosa Grupo de Planeación de la Salud Pública</t>
  </si>
  <si>
    <t>Se cumplió con la meta en el trimestre, se dio cobertura en asistencia a todoas las etidades territoriales</t>
  </si>
  <si>
    <t>Informe de implementación de Plan Decenal de Salud Pública 2022-2031:
Se llevaron a cabo asistencias técnicas en las modalidades virtual y presencial, logrando una cobertura del 100% de las entidades territoriales departamentales y distritales. El objetivo fue fortalecer las capacidades del talento humano en los procesos de planeación integral para la salud, en el marco de la implementación del Plan Decenal de Salud Pública a nivel territorial. Durante estas asistencias se abordaron los elementos fundamentales para el uso, análisis y disposición de la información, con el fin de facilitar análisis que permitan una adecuada planeación territorial en salud, alineada con las prioridades identificadas. Asimismo, se realizó la revisión y retroalimentación del reporte de información conforme a lo planeado, identificando acciones de mejora para su implementación en los territorios.
Como resultado de este proceso, se cuenta con las matrices diligenciadas y cargadas por parte de las entidades territoriales a través del portal web del PDSP, correspondientes a la vigencia 2025.
Adicionalmente, se llevó a cabo la I sesión de la Comisión Intersectorial de Salud Pública y la II sesión de su Comité Técnico, con la participación de 16 y 18 de las 22 entidades miembro de dichas instancias, respectivamente. En estas sesiones se presentaron las acciones del Plan de Acción Intersectorial de la CISP, así como la propuesta del mecanismo de seguimiento para el año 2025. Además, se abordó el tema de la intersectorialidad desde la perspectiva de los Determinantes Sociales en Salud y se socializó el Plan Nacional de Salud Rural.</t>
  </si>
  <si>
    <t>Fortalecer las capacidades técnicas de las entidades territoriales para la gestión con calidad, cobertura y oportunidad de los hechos vitales (nacimientos y defunciones) ocurridos en el territorio nacional.</t>
  </si>
  <si>
    <t xml:space="preserve">Caracterización de la Gestión territorial en terminos de calidad, cobertura y en oportunidad en gestión de los hechos vitales. </t>
  </si>
  <si>
    <t>Como parte de las evidencias de la gestión realizada se encuentran las listas de chequeo de la gestión territorial enviadas por las entidades territoriales, donde dan cuenta de la gestión realizadas relacionada con las estadísticas vitales de sus territorios, así como la revisión de las cadenas causales de defunción, solicitada a las entidades territoriales quincenalmente y con seguimiento en que los ajustes sean efectivos de forma periódica.</t>
  </si>
  <si>
    <t xml:space="preserve">Porcentaje de entidades territoriales con avances favorables en su gestión de los hechos vitales. </t>
  </si>
  <si>
    <t>(Número de entidades territoriales con avance esperado en su gestión de los hechos vitales / Número de entidades territoriales) *100</t>
  </si>
  <si>
    <t xml:space="preserve">Durante el primer trimestre se realizaron 10 asistencias técnicas, de acuerdo a una primera priorización realizada producto de los planes de acción recibidos durante 2025, las jornadas de fortalecimiento de capacidades fueron orientadas a generar capacidades en la revision de las cadenas causales Capitulo VI certificado de antecedentes de defunción.  </t>
  </si>
  <si>
    <t>John Freddy Castro Camacho 
Grupo Gestión del Conocimiento y Fuentes de Informacion</t>
  </si>
  <si>
    <t>Según reportado con 10 asistencia técnicas se da cumplimiento al 25% de la meta esperada en el total del año del 40%</t>
  </si>
  <si>
    <t xml:space="preserve">Para el segundo trimestre de 2025 se desarrollan 17 asistencias tecnicas dirigidas referentes de Estadisticas Vitales en el pais. Se fortalece capacidades en torno a de ajuste de las cadenas causales de los eventos de interés en salud publica 2024 en el aplicativo RUAFNDv2. Igualmente, se desarrollan jornadas presenciales para capacitación sobre cubos SISPRO de EEVV (ingreso, funcionalidad y aplicación) a las entidades territoriales de la region central del pais. </t>
  </si>
  <si>
    <t>Según reportado con 17 asistencia técnicas se da cumplimiento al 42,5% de la meta esperada en el total del año del 40%, es decir se cumple la meta del año en el segundo trimestre.</t>
  </si>
  <si>
    <t>MINISTERIO DE SALUD Y PROTECCIÓN SOCIAL - DIRECCIÓN DE FINANCIAMIENTO SECTORIAL</t>
  </si>
  <si>
    <t>DIRECCIÓN DE FINANCIAMIENTO SECTORIAL</t>
  </si>
  <si>
    <t>7. Fortalecer la sostenibilidad financiera del sistema salud en el pago, giro directo y la restitución de los recursos.</t>
  </si>
  <si>
    <t xml:space="preserve">Implementar acciones que contribuyan a la planeación, presupuestación y seguimiento de los recursos requeridos por el sector , acorde con los  lineamentos metodológicos para el cálculo de la UPC </t>
  </si>
  <si>
    <t>Archivos, correos, citaciones, listas de asistencia</t>
  </si>
  <si>
    <t>Cronograma anual para la planeación, presupuestación y seguimiento de los recursos del sistema implementado</t>
  </si>
  <si>
    <t>(No de acciones ejecutadas/No. De acciones programadas) *100</t>
  </si>
  <si>
    <t>De acuerdo con el cronograma de definición de presupuesto del Ministerio de Hacienda y Crédito Público, en el primer trimestre de 2025, se dio inicio a la implementación del proceso de planeación, presupuestación y seguimiento de los recursos del sistema, en concordancia con los lineamientos metodológicos para el cálculo de la UPC. Durante este periodo, se avanzó en las siguientes actividades:
Primer trimestre:
   1. Solicitud de necesidades de recursos para la vigencia 2026 a las áreas técnicas del MSPS y la ADRES.
   2. Consolidación y análisis de información en el modelo de presupuesto de la Dirección de Financiamiento Sectorial, con base en los lineamientos metodológicos, fiscales y supuestos macroeconómicos vigentes.
   3. Proyección de necesidad de recursos con base en diferentes análisis estadísticos y económicos de las series de fuentes, usos, población afiliada e indicadores relacionados.
   4. Elaboración del documento técnico de la necesidad de recursos para el aseguramiento en salud como insumo para el anteproyecto de presupuesto, remitido a la Subdirección Financiera del MSPS.</t>
  </si>
  <si>
    <t>Adriana Marcela Moreno Pardo</t>
  </si>
  <si>
    <t xml:space="preserve">Durante el segundo trimestre de 2025 se reporta un avance del 25% frente a la meta anual. El reporte es claro y detalla las actividades realizadas conforme al cronograma del Ministerio de Hacienda. </t>
  </si>
  <si>
    <t>De acuerdo con el cronograma de definición de presupuesto del Ministerio de Hacienda y Crédito Público, durante el segundo trimestre de 2025 se continuó con la implementación del proceso de planeación, presupuestación y seguimiento de los recursos del sistema, siguiendo los lineamientos metodológicos para el cálculo de la UPC. En este período se ejecutaron las siguientes actividades:
1. Reunión interinstitucional con ADRES para la revisión y validación de las proyecciones de presupuesto 2026, incluyendo el análisis de escenarios macroeconómicos actualizados.
2. Presentación formal de la necesidad de recursos del Presupuesto General de la Nación en el Marco de Gasto de Mediano Plazo (MGMP), incorporando los lineamientos metodológicos vigentes para el cálculo de la UPC.
3. Análisis de sostenibilidad fiscal y ajustes a los escenarios presupuestales con base en las directrices del Ministerio de Hacienda y Crédito Público.
4. Consolidación de observaciones y retroalimentación recibida del Comité interinstitucional del MGMP para el refinamiento de las proyecciones presupuestales del sector salud.</t>
  </si>
  <si>
    <t xml:space="preserve">Durante el segundo trimestre de 2025 se reporta un avance del 25%, acumulando un 50% frente a la meta anual. El reporte es claro y detalla las actividades realizadas conforme al cronograma del Ministerio de Hacienda. </t>
  </si>
  <si>
    <t> </t>
  </si>
  <si>
    <t>Reglamentar, diseñar y desarrollar el sistema  integral de información financiera y asistencial a que refiere el artìculo 3 de la Ley 1966 de 2019, y reglamentar el mecanismo de giro directo  establecido en el articulo 150 de la Ley 2294 de 2023.</t>
  </si>
  <si>
    <t>Actos Administrativos</t>
  </si>
  <si>
    <t xml:space="preserve">Actos administrativos </t>
  </si>
  <si>
    <t xml:space="preserve">No. De actos administrativos </t>
  </si>
  <si>
    <t>En lo relacionado a la meta definida para la vigencia 2025, durante el I Trimestre se avanzó en el proyecto de resolución para la operativización del SIIFA, en los siguientes aspectos:
1. Revisión de lineamientos y necesidades normativas, en articulación con las áreas técnicas del Ministerio.
2. Definición de estructura y contenido inicial del proyecto de acto administrativo.
3. Socialización preliminar del proyecto de acto administrativo con áreas del Ministerio.
El avance acumulado del proyecto del nuevo acto administrativo corresponde al 25% de la meta programada para la vigencia 2025.</t>
  </si>
  <si>
    <t>Pedro Nel Hernandez</t>
  </si>
  <si>
    <t xml:space="preserve">Durante el segundo trimestre de 2025 se reporta un avance  del 0,25 que equivale a el 25% en el desarrollo del acto administrativo para la operativización del SIIFA. </t>
  </si>
  <si>
    <t>En lo relacionado a la meta definida para la vigencia 2025, durante el II Trimestre se continuó con el desarrollo del proyecto de resolución para la operativización del Sistema Integral de Información Financiera y Asistencial (SIIFA), avanzando en los siguientes aspectos:
1. Consolidación del proyecto de resolución: Se finalizó la estructuración técnica del proyecto de acto administrativo con base en los lineamientos establecidos en el Decreto 228 de 2025 y las necesidades identificadas por las áreas técnicas del Ministerio.
2. Mesas de trabajo interinstitucionales: Se realizaron sesiones técnicas de trabajo con ADRES y la SNS, para validar los aspectos técnicos y operativos del SIIFA.
3. Incorporación de observaciones: Se analizaron e incorporaron las observaciones y sugerencias recibidas durante la publicación a consulta pública del proyecto de resolución.
4. Preparación para revisión jurídica: Se consolidó la versión preliminar del proyecto de resolución para su posterior remisión a la Dirección Jurídica del MSPS durante el tercer trimestre de 2025.
Adicionalmente, se trabaja en la versión actualizada del proyecto de resolución del Comité Técnico del SIIFA.
El avance acumulado del proyecto del acto administrativo corresponde al 50% de la meta programada para la vigencia 2025.</t>
  </si>
  <si>
    <t>Durante el segundo trimestre de 2025 se reporta un avance acumulado del 50% en el desarrollo del acto administrativo para la operativización del SIIFA. El reporte describe adecuadamente las actividades técnicas y de articulación interinstitucional realizadas.</t>
  </si>
  <si>
    <t>Diseñar, desarrollar y reglamentar el sistema  integral de información financiera y asistencial a que refiere el artìculo 3 de la Ley 1966 de 2019, y reglamentar el mecanismo de giro directo  establecido en el articulo 150 de la Ley 2294 de 2023.</t>
  </si>
  <si>
    <t>Litados de asistencia a preconectaton y conectaton socializando el modulo de contrataciones</t>
  </si>
  <si>
    <t xml:space="preserve">Diseño  y desarrollo tecnológico </t>
  </si>
  <si>
    <t xml:space="preserve">Porcentaje de avance en el diseño  y desarrollo tecnológico </t>
  </si>
  <si>
    <t>Durante el I Trimestre de 2025, se implementó en el módulo de Contratos la opción de creación de un “Otro Si”, este ajuste permite la administración de medicamentos, procedimientos y servicios asociados a cada uno de los Otro Si, generando a la contraparte (IPS) la opción de aceptar o rechazar la modificación prevista al Contrato asociado. 
Así mismo, se actualizó la tecnología de la capa de presentación de SIIFA (interfaz visual) para hacer uso de un entorno de desarrollo llamado “SPA” (Single Page Application). Por último, se realizaron ajustes en la “API” (Application Programming Interface) del componente de Contratos adaptándola al patrón de segregación de responsabilidades de comandos y consultas (CQRS - por sus siglas en inglés) buscando así mejorar el rendimiento y escalabilidad de los servicios previamente desarrollados.
Igualmente, se implementaron ajustes en el Módulo de Registro de Contratos, particularmente se creó el concepto de Otrosí y sus respectivas asociaciones al contrato (inclusión y exclusión de medicamentos, procedimientos y servicios de salud). Así mismo, se modificaron los componentes de interoperabilidad para el registro en el Módulo Seguimiento Auditoría, se mejoró el mecanismo de seguimiento y se desarrollaron alertas de la factura enfocadas al proceso de auditoría de facturas.  
Finalmente se desarrollaron las últimas versiones de los documentos de interoperabilidad para el Módulo de Contratos y de Facturas Electrónicas, así como los documentos ajustados de requerimientos, modelos físicos y conceptuales de datos; lo anterior teniendo en cuenta las mesas de trabajo con el equipo funcional del Ministerio.
Para el cuatrienio, las metas quedarón así: 0% el 2023; 30% en el 2024, 30% en el 2025; y 40% en el 2026.
Para las vigencias que tienen un 30% de cumplimiento, la meta trimestral es del 7,5% del cuatrienio. Lo que equivale, al 25% trimestral de la meta anual.
Por lo tanto,  con estas acciones, en esté trimestre se alcanzó un avance del 7,5% sobre la meta anual del 30% (que equivale al 25% del 100% de la vigencia 2025); lo que contribuye al cumplimiento del 100% de la meta cuatrienal establecida para el diseño y desarrollo del SIIFA.</t>
  </si>
  <si>
    <t>Durante el primer trimestre de 2025 se reporta un avance del 7,5% frente a la meta anual del 30%.</t>
  </si>
  <si>
    <t>Durante el II Trimestre de 2025, se continuó con el diseño y desarrollo del Sistema Integral de Información Financiera y Asistencial -SIIFA, implementando las siguientes mejoras y desarrollos tecnológicos:
1.⁠ ⁠Módulo de Contratos:
Se completó la implementación del mecanismo de notificaciones automáticas para los procesos de aceptación/rechazo de modificaciones contractuales (Otrosí), incluyendo la integración con servicios de mensajería. Se realizó adaptaciones al modelo de datos, a sus servicios API REST y a la capa de presentación para mejorar la captura de datos de población cubierta y  regímenes; por otra parte se mejoraron los proceso de consulta de tablas de referencia para procedimientos, medicamentos y servicios asociados al contrato.
2.⁠ ⁠Módulo de Facturas Electrónicas:
Se mejoró la validación de registro de radicación para cada una de las facturas. Así mismo se realizó especificación para la asignación de factura a contrato.
3.⁠ ⁠Infraestructura Tecnológica:
Se realizó el montaje de la aplicación de SIIFA para los ambientes de Desarrollo, Stage y Producción basado en AKS. Así mismo se logró la automatización del proceso de despliegue mediante la implementación de Pipelines para cada uno de los ambientes.
4.⁠ ⁠Documentación Técnica:
Se actualizaron los manuales técnicos y de usuario con base en las nuevas funcionalidades implementadas. 
5.⁠ ⁠Se llevaron a cabo dos eventos de conectaton al sistema.
6.⁠ ⁠De acuerdo con la retroalimentación realizada por las entidades externas y las diferentes areas internas del Ministerio de Salud y Protección Social se realizan modificaciones al sistema, en especial al módulo de contratación.</t>
  </si>
  <si>
    <t xml:space="preserve">Durante el segundo trimestre de 2025 se reporta un avance del 7,5%, acumulando un 15% frente a la meta anual del 30%. El reporte es detallado y evidencia avances técnicos en los módulos de contratos, facturación, infraestructura y documentación. </t>
  </si>
  <si>
    <t xml:space="preserve">Reglamentar articulo 155 de la Ley 2294 de 2023 tendiente a la habilitacion del uso de los excedentes resultado del proceso de saneamiento de aportes patronales.
</t>
  </si>
  <si>
    <t>Un acto administrativo expedido</t>
  </si>
  <si>
    <t>El Ministerio de Salud y Protección Social cumplió anticipadamente con la reglamentación del artículo 155 de la Ley 2294 de 2023, mediante la expedición de la Resolución 2169 de 2023 modificada por la Resolución 2621 de 2024, en la cual se establecen los lineamientos para el uso de los recursos no ejecutados y asignados en la Resolución 2360 de 2016, destinados al pago de servicios y tecnologías en salud prestados a la población migrante no afiliada.
Para el primer trimestre de 2025, la acción estratégica ya contaba con un cumplimiento del 100%.</t>
  </si>
  <si>
    <t>La actividad ya fue cumplida mediante la expedición de la Resolución 2169 de 2023, modificada por la Resolución 2621 de 2024, en la cual se reglamenta el uso de los excedentes del proceso de saneamiento de aportes patronales.</t>
  </si>
  <si>
    <t>El Ministerio de Salud y Protección Social cumplió anticipadamente con la reglamentación del artículo 155 de la Ley 2294 de 2023, mediante la expedición de la Resolución 2169 de 2023 modificada por la Resolución 2621 de 2024, en la cual se establecen los lineamientos para el uso de los recursos no ejecutados y asignados en la Resolución 2360 de 2016, destinados al pago de servicios y tecnologías en salud prestados a la población migrante no afiliada.
Para el primer trimestre de 2025, la acción estratégica ya contaba con un cumplimiento del 100%, y el acto administrativo en mención,continúa vigente para la ejecución de los recursos por parte de las entidades territoriales.</t>
  </si>
  <si>
    <t>MINISTERIO DE SALUD Y PROTECCIÓN SOCIAL - DIRECCIÓN DE MEDICAMENTOS</t>
  </si>
  <si>
    <t>DIRECCIÓN DE MEDICAMENTOS</t>
  </si>
  <si>
    <t>Implementar mecanismos de regulación de precios de medicamentos y dispositivos médicos</t>
  </si>
  <si>
    <t>Circular expedida firmada y publicada, análisis técnico de precios, actas de mesas técnicas, conceptos jurídicos</t>
  </si>
  <si>
    <t>Mecanismo de regulación de precios de medicamentos y dispositivos médicos</t>
  </si>
  <si>
    <t>Número de Circulares con la metodología para el control de precios de medicamentos y dispostivos médicos</t>
  </si>
  <si>
    <t>Durante el primer trimestre de 2025 se avanzó en la actualización del análisis de mercado y la priorización de los medicamentos estratégicos para regulación de precios. Se encuentra en curso la fase de recolección de información técnica y normativa para soportar el proceso de ajuste tarifario conforme a los lineamientos de política pública.</t>
  </si>
  <si>
    <t>Camilo Ernesto Sierra Palacios</t>
  </si>
  <si>
    <t xml:space="preserve">La Dependencia menciona el inicio de acciones tendientes al cumplimiento de la meta para la vigencia.
</t>
  </si>
  <si>
    <t>Durante el segundo trimestre del año 2025, se avanzó en el desarrollo técnico y normativo de la circular que contiene la metodología para el control de precios de medicamentos y dispositivos médicos. En esta etapa, el equipo técnico se enfocó en consolidar insumos para la estructuración metodológica y normativa de la propuesta. Entre las actividades más relevantes se encuentran:
Finalización del análisis técnico de medicamentos estratégicos identificados en el primer trimestre.
Revisión de criterios metodológicos basados en evidencia internacional y experiencias regulatorias comparadas.
Desarrollo de propuestas preliminares de estructura tarifaria y escenarios de impacto económico.
Preparación del borrador de circular para revisión jurídica y validación interna.</t>
  </si>
  <si>
    <t>Claudia Marcela Vargas</t>
  </si>
  <si>
    <t xml:space="preserve">	Se observa que la Dirección avanza en la estructuración técnica de la circular para control de precios de medicamentos y dispositivos médicos. Aunque se consolidaron análisis de mercado, metodología y borrador preliminar, no se evidencia avance físico final ni ejecución presupuestal significativa al no estar expedida aún la circular, por lo que se mantiene el reporte en 0%. Se recomienda finalizar revisión jurídica, gestionar la expedición en el tercer trimestre y dejar evidencia documental para auditoría.</t>
  </si>
  <si>
    <t>Formular  la política farmacéutica de medicamentos, dispositivos y otras tecnologías en salud</t>
  </si>
  <si>
    <t>Documentos Tecnicos de politica, actas de mesas técnicas interinstitucionales</t>
  </si>
  <si>
    <t xml:space="preserve">
Politica farmaceutica (medicamentos y otras tecnologías en salud)</t>
  </si>
  <si>
    <t>Número de documentos elaborado para la aprobación de CONPES presentado al DNP</t>
  </si>
  <si>
    <t>Actividad no programada en la vigencia 2025</t>
  </si>
  <si>
    <t>Se llevó a cabo el diagnóstico inicial de situación del mercado de medicamentos de síntesis química y biotecnológicos. Actualmente se adelanta la estructuración técnica del documento de política, incluyendo la consolidación de mesas técnicas interinstitucionales para su formulación participativa</t>
  </si>
  <si>
    <t xml:space="preserve">No hay meta programada para la vigencia 2025, sin embargo la Dependencia menciona acciones tendientes al cumplimiento.
</t>
  </si>
  <si>
    <t xml:space="preserve">	Se pudo analizar que la formulación de la Política Farmacéutica avanza con diagnóstico técnico y mesas de trabajo, sin embargo, la meta de documento CONPES no estaba programada para ejecutarse formalmente en 2025. Continua con meta rezagada 2024.</t>
  </si>
  <si>
    <t>Formular una política pública para el fortalecimiento de la investigación e innovación para la transferencia y apropiación de conocimiento, acuerdos de transferencia de tecnología, producción local y comercialización de medicamentos y otras tecnologías en salud, la cual se articulará con la política farmacéutica nacional</t>
  </si>
  <si>
    <t>Borrador de política estructurada, insumos técnicos, actas de mesas</t>
  </si>
  <si>
    <t>Politica de reindustralización y la política de ciencia, tecnología e innovación en salud</t>
  </si>
  <si>
    <t>Número de seguimientos de la formulación de los CONPES</t>
  </si>
  <si>
    <t>Durante este periodo se avanzó en la identificación de brechas regulatorias y se elaboró un primer borrador del esquema de fortalecimiento. El equipo técnico trabaja en la definición de los ejes estratégicos para mejorar las competencias de evaluación y control sanitario en medicamentos.</t>
  </si>
  <si>
    <t>Se observa que la Dirección adelantó insumos preliminares para la política de reindustrialización e innovación, como el esquema base y definición de ejes estratégicos, pero no se evidencia meta programada ni ejecución presupuestal real este año.El seguimiento a la meta es anual sin embargo no presentan avance en fases previas para el logro de la Meta.</t>
  </si>
  <si>
    <t>3.4 Politica de participación ciudadana en la gestión publica.</t>
  </si>
  <si>
    <t>Generar iniciativas  de carácter público o mixto para la producción de medicamentos para enfermedades desatendidas y producción de vacunas promoviendo el trabajo articulado con el sector privado que fortalezcan la cadena de suministro</t>
  </si>
  <si>
    <t>Propuesta técnica de iniciativa APP, hoja de ruta de priorización, actas de mesas con socios estratégicos.</t>
  </si>
  <si>
    <t>Iniciativas para la producción de medicamentos para enfermedades desatendidas y producción de vacuna</t>
  </si>
  <si>
    <t>Número de iniciativas para la producción de medicamentos para enfermedades desatendidas y producción de vacuna puestas en marcha</t>
  </si>
  <si>
    <t>Se consolidaron los insumos técnicos para identificar oportunidades de asociación público-privada y alianzas estratégicas para la producción local. Actualmente se encuentra en revisión la priorización de medicamentos críticos para fortalecer la capacidad productiva nacional.</t>
  </si>
  <si>
    <t xml:space="preserve">No hay meta programada para la vigencia 2025, sin embargo la Dependencia menciona acciones tendientes al cumpimiento.
</t>
  </si>
  <si>
    <t>No se programo meta para 2025, Sin embargo   se consolidaron insumos para alianzas APP en producción de medicamentos y vacunas, sin embargo, no se ejecutaron fases prácticas ni se comprometieron recursos en 2025. Se continua con meta rezagada de 2 para el caso de 2024.</t>
  </si>
  <si>
    <t>2.3 Politica de compras y contratacón publica.</t>
  </si>
  <si>
    <t>Generar estrategias de compras públicas centralizadas con mecanismos eficientes</t>
  </si>
  <si>
    <t xml:space="preserve"> Documento técnico con definición de mecanismos de compras centralizadas, actas de mesas técnicas, plan preliminar de implementación.</t>
  </si>
  <si>
    <t>Definir e implementar mecanismos eficientes de adquisición de medicamentos para enfermedades huerfanas</t>
  </si>
  <si>
    <t>Número de documento con la definición de mecanismos</t>
  </si>
  <si>
    <t>En este primer trimestre se estructuró la propuesta de implementación de compras públicas centralizadas, priorizando medicamentos de alto impacto financiero. Se adelantan mesas técnicas para definir los mecanismos de agregación de demanda y condiciones contractuales.</t>
  </si>
  <si>
    <t xml:space="preserve">No se programo meta para el 2025,  Se observa que, aunque no estaba programado como meta formal, se adelantaron mesas técnicas y un diseño preliminar para compras públicas centralizadas de medicamentos huérfanos. </t>
  </si>
  <si>
    <t>Formular mecanismos de articulación de las medicinas y terapias alternativas y complementarias (MTAC) con el Sistema de Salud.</t>
  </si>
  <si>
    <t>Documento metodológico preliminar, borrador plan de articulación, actas de reuniones interinstitucionales</t>
  </si>
  <si>
    <t>Estrategia de articulacion de MTAC</t>
  </si>
  <si>
    <t xml:space="preserve">Un documento Metodologíco  para la revisión de efectividad y seguridad de MTAC </t>
  </si>
  <si>
    <t>Se avanzó en la elaboración de estrategias de articulación sectorial, realizando reuniones preliminares con EPS, IPS, industria farmacéutica y entes territoriales. Actualmente se recopilan aportes para fortalecer el borrador del plan de articulación.</t>
  </si>
  <si>
    <t>En el primer trimestre se identificaron actores clave y criterios comunes mediante reuniones con EPS, IPS, industria y entes territoriales. Se recomienda continuar validación interinstitucional, fortalecer definición de criterios de efectividad y seguridad, y cerrar el documento metodológico.</t>
  </si>
  <si>
    <t xml:space="preserve">Durante el segundo trimestre del año 2025, se avanzó en las acciones de articulación interinstitucional para la construcción del documento metodológico orientado a la evaluación de la efectividad y seguridad de medicamentos y tecnologías en salud de alto costo (MTAC). Las principales actividades ejecutadas fueron:
Realización de reuniones preliminares con actores clave del sistema de salud, incluyendo EPS, IPS, representantes de la industria farmacéutica y entidades territoriales.
Identificación de criterios comunes y retos compartidos frente al acceso y monitoreo de tecnologías de alto costo.
Elaboración del borrador inicial del plan de articulación sectorial.
</t>
  </si>
  <si>
    <t>Se pudo analizar que se alcanzó un avance físico del 25% en la construcción del documento metodológico para articulación MTAC, con reuniones, insumos técnicos y borrador inicial. El avance parcial refleja ejecución técnica real, aunque el gasto operativo es bajo. Se recomienda continuar la validación interinstitucional y asegurar cierre y publicación en la vigencia.</t>
  </si>
  <si>
    <t xml:space="preserve">Agilizar los procesos de fabricación, venta e importacion de tecnologias en salud mediante el Fortalecimiento de los procesos de autorizaciones. </t>
  </si>
  <si>
    <t>Proyecto de acto administrativo modificado, borrador de decreto, concepto jurídico validado</t>
  </si>
  <si>
    <t>Acto administrativo de para la reglamentación en registro sanitario (modificación Decreto 677 de 1995)</t>
  </si>
  <si>
    <t>Número de actos administrativos expedido.</t>
  </si>
  <si>
    <t>Durante este trimestre se actualizó el protocolo de emergencia sanitaria, identificando cuellos de botella en los trámites de fabricación e importación. Se trabaja en la definición de mecanismos expeditos para la autorización de medicamentos esenciales en situaciones críticas</t>
  </si>
  <si>
    <t xml:space="preserve"> DIRECCIÓN DE MEDICAMENTOS</t>
  </si>
  <si>
    <t>Implementar un sistema de información de reporte y gestión de alertas de abastecimiento.</t>
  </si>
  <si>
    <t>Plataforma funcional en ambiente de pruebas, plan de puesta en marcha, actas de validación técnica</t>
  </si>
  <si>
    <t xml:space="preserve">Sistema de información de reporte y gestión de alertas de abastecimiento, diseñado e implementado
</t>
  </si>
  <si>
    <t xml:space="preserve">Porcentaje de avance de la implementación de las etapas definidas </t>
  </si>
  <si>
    <t>Se finalizó el levantamiento de requerimientos técnicos para el sistema de reporte de precios. Actualmente se encuentra en fase de diseño arquitectónico de la plataforma tecnológica, en articulación con las áreas de tecnologías de la información.</t>
  </si>
  <si>
    <t>Durante el primer trimestre se finalizó el levantamiento de requerimientos y se inició diseño arquitectónico. Planeación destaca avance del módulo central de recepción de reportes. Se recomienda coordinar cronograma con área TIC, ejecutar pruebas piloto y garantizar interoperabilidad.</t>
  </si>
  <si>
    <t>Durante el segundo trimestre del año 2025, se consolidaron los avances técnicos alcanzados en el primer trimestre, en el cual se había finalizado el levantamiento de requerimientos técnicos. En este periodo, se avanzó en el diseño arquitectónico de la plataforma tecnológica en coordinación con el equipo de Tecnologías de la Información del Ministerio de Salud y Protección Social. Entre las actividades desarrolladas se destacan:
Finalización del diseño técnico de arquitectura del sistema, incluyendo capas de seguridad, interoperabilidad y escalabilidad.
Desarrollo del módulo central de recepción de reportes y generación de alertas.</t>
  </si>
  <si>
    <t xml:space="preserve">	Se pudo analizar que se alcanzó un 36% de avance físico en el diseño del sistema de alerta de abastecimiento, con arquitectura y módulo central desarrollados. Hay coherencia entre ejecución técnica y gasto operativo modular. Se recomienda mantener cronograma con área TIC, consolidar pruebas piloto y gestionar presupuesto para la fase de implementación y puesta en marcha.</t>
  </si>
  <si>
    <t>3.6 Politica de transparencia, acceso a la información publica y lucha contra la corrupción.</t>
  </si>
  <si>
    <t>Diseñar un sistema de información de consulta pública que permita conocer la oferta de tecnologías en salud.</t>
  </si>
  <si>
    <t>Modelo de datos final, prototipo funcional, estructura de interfaz de consulta ciudadana</t>
  </si>
  <si>
    <t>Sistema de información de consulta pública que permita conocer la oferta de medicamentos y dispositivos médicos, diseñado.</t>
  </si>
  <si>
    <t>En este periodo se elaboró la propuesta funcional del sistema de consulta pública de precios. Se avanza en la estructuración del modelo de datos y la definición de interfaces de consulta ciudadana, garantizando principios de transparencia y acceso a la información</t>
  </si>
  <si>
    <t>En el primer trimestre se ajustó el diagnóstico técnico y se identificaron variables clave. Planeación sugiere priorizar diseño detallado de la interfaz, coordinar pruebas de funcionalidad y asegurar lineamientos de acceso abierto para garantizar principios de transparencia.</t>
  </si>
  <si>
    <t>Durante el segundo trimestre del año 2025, la Dirección de Medicamentos y Tecnologías en Salud (DMTS) avanzó en la consolidación de los insumos técnicos y funcionales necesarios para el diseño del sistema de información de consulta pública. Este sistema tiene como propósito facilitar el acceso abierto y actualizado a la oferta de medicamentos y dispositivos médicos disponibles en el país,se desarrollaron las siguientes actividades:
Revisión y ajuste del diagnóstico técnico preliminar sobre las fuentes de información disponibles.
Identificación de variables clave y requerimientos funcionales mínimos del sistema.</t>
  </si>
  <si>
    <t>Se observa que el sistema de consulta pública para medicamentos y dispositivos alcanzó 33% de avance físico, con definición funcional, modelo de datos y estructura de consulta. El progreso es consistente con la meta anual y gasto técnico. Se recomienda terminar el diseño detallado, garantizar interoperabilidad y planificar socialización con actores externos.</t>
  </si>
  <si>
    <t>Fortalecer los procesos de cualificación y gestión del talento humano requerido para la atención en los servicios farmacéuticos</t>
  </si>
  <si>
    <t>Documento de definición de ruta, Resolución 001444 de 2025 expedida</t>
  </si>
  <si>
    <t>Definición de la ruta para certificacion del Talento Humano para la atención en servicios farmaceúticos</t>
  </si>
  <si>
    <t>Un documento de Definición de la ruta para certificacion del Talento Humano para la atención en servicios farmaceúticos</t>
  </si>
  <si>
    <t xml:space="preserve">Durante el primer trimestre de 2025 se realizó el diagnóstico de capacidades actuales del talento humano y se diseñó el plan de fortalecimiento de competencias técnicas. Se avanza en la estructuración de contenidos para el programa de capacitación especializado en vigilancia sanitaria.
</t>
  </si>
  <si>
    <t>Meta alcanzada al 100% en el primer trimestre con la expedición de la Resolución 001444 de 2025. Se evidencia coherencia técnica y financiera. Planeación sugiere hacer seguimiento a la implementación de la ruta y documentar resultados para auditoría.</t>
  </si>
  <si>
    <t xml:space="preserve">Se expide  la resolución 001444 de 2025 Por la cual se adopta la Política Pública del Talento Humano en Salud
</t>
  </si>
  <si>
    <t>Se pudo analizar que la meta de definir la ruta de certificación del talento humano farmacéutico se cumplió al 100% con la expedición de la Resolución 001444 de 2025. El avance físico y financiero es coherente con la actividad operativa realizada.</t>
  </si>
  <si>
    <t>MINISTERIO DE SALUD Y PROTECCIÓN SOCIAL - DIRECCIÓN DE P Y P</t>
  </si>
  <si>
    <t>Ana Matilde Rodriguez Becerra</t>
  </si>
  <si>
    <t>DIRECCIÓN DE P Y P</t>
  </si>
  <si>
    <t>Actualizar el Programa Ampliado de Inmunizaciones (PAI)</t>
  </si>
  <si>
    <t xml:space="preserve">Lineamientos para la gestión y administración del Programa Ampliado de Inmunizaciones (1 anual) - PAI – y Lineamientos Técnicos y Operativos de Jornadas Nacionales o intensificación de Vacunación (4 anuales) </t>
  </si>
  <si>
    <t xml:space="preserve">Lineamientos actualizados 
Observación: El Lineamiento de Gestión de cada vigencia puede entrar ser socializado en Diciembre de la vigencia anterior en enero de la vigencia correspondiente                                                                                              </t>
  </si>
  <si>
    <t>Numero de lineamientos elaborados</t>
  </si>
  <si>
    <t>El Manual Técnico Adminsitrativo del PAI  es un documento técnico de consulta que contiene información de cada uno de los componenetes para la operación del PAI. Adicionalmente el PAI emite anualmente los lineamientos nacionales con orientaciones técnicas para la gestión y operación del programa, reiterando y resaltando las acciones competentes por cada actor del sistema, así mismo emite lineamientos de estrategias de intensificación, jornadas nacionales, uso de vacunas y socializa las diferentes actualizaciones del esquema de vacunación, sistemas de información, cadena de frío entre otros. Razón por la cual se actualizan y socializan permanentemente las acciones del programa con los actores del sistema. sin embargo a considerado la actualización del manual técnico operativo como documento de consulta teniendo en cuenta la estructura definida en La Ley 2406 de 2024 de los módulos del programa se viene adelantando la cooperación con  UNICEF y presenta el siguiente avance:   
Se realiza reunión de avance con UNICEF con quien se coordina la cooperación al Programa para la actualización del manual técnico y administrativo del PAI en el marco de  la Ley 2406 de 2024, se retoma la articulación de la mesa de trabajo para avanzar en el proceso y planeación de la reorganización de lo módulos  que incluya los aspectos técnicos claves para la modernización y operación del PAI.</t>
  </si>
  <si>
    <t>Liliana Prieto    Referente PAE Subdirección enfermedades transmisibles</t>
  </si>
  <si>
    <t>Indicador con seguimiento semestral</t>
  </si>
  <si>
    <t xml:space="preserve">01/06/2025
4. LINEAMIENTOS TERCERA JORNADA DE VACUNACIÓN 2025 " “Prevenir es vivir, VACÚNATE YA”
</t>
  </si>
  <si>
    <t>De acuerdo con la información registrada por la dependencia, se genera el documento  " LINEAMIENTOS TERCERA JORNADA DE VACUNACIÓN 2025 " “Prevenir es vivir, VACÚNATE YA"</t>
  </si>
  <si>
    <t xml:space="preserve">15-06-2025 Ana Matilde Rincón </t>
  </si>
  <si>
    <t>Formular y/o transformar políticas, y actos regulatorios en salud ambiental que incidan en la intervención de los determinantes socioambientales  con enfoque diferencial, territorial e inclusivo</t>
  </si>
  <si>
    <t xml:space="preserve">Acto administrativo expedido </t>
  </si>
  <si>
    <t xml:space="preserve">
Actos administrativos expedidos en salud Ambiental .</t>
  </si>
  <si>
    <t xml:space="preserve">
Número de actos administrativos expedidos</t>
  </si>
  <si>
    <t>numero</t>
  </si>
  <si>
    <t>*Se encuentra en revisión de la subdirección de asuntos reglamentarios el proyecto de resolución "Por la cual se reglamenta el manejo y gestión integral del cadáver en los aspectos sanitarios y epidemiológicos en el ámbito hospitalario, extrahospitalario y funerario y se modifica parcialmente la Resolución 5194 de 2010" para su expedición.
*Se encuentra en elaboración del informe de observaciones y comentarios del proyecto de resolución "Por la cual se adoptan los criterios técnicos de construcción y de seguridad para los establecimientos con piscinas y estructuras similares de uso colectivo abiertas</t>
  </si>
  <si>
    <t>Lina Maria Muñoz Revelo
Subdirección de Salud ambiental</t>
  </si>
  <si>
    <t>Indicador con seguimiento anual</t>
  </si>
  <si>
    <r>
      <t>*Se encuentra en ajustes de las observaciones realizados por el área jurídica frente al proyecto de resolución ajustado de conformidad con las observaciones recibidas "</t>
    </r>
    <r>
      <rPr>
        <i/>
        <sz val="10"/>
        <rFont val="Calibri"/>
        <family val="2"/>
      </rPr>
      <t>Por la cual se reglamenta el manejo y gestión integral del cadáver en los aspectos sanitarios y epidemiológicos en el ámbito hospitalario, extrahospitalario y funerario y se modifica parcialmente la Resolución 5194 de 2010</t>
    </r>
    <r>
      <rPr>
        <sz val="10"/>
        <rFont val="Calibri"/>
        <family val="2"/>
      </rPr>
      <t xml:space="preserve">" para su expedición.
*Se está proyectando el informe de observaciones y comentarios del proyecto de resolución </t>
    </r>
    <r>
      <rPr>
        <i/>
        <sz val="10"/>
        <rFont val="Calibri"/>
        <family val="2"/>
      </rPr>
      <t>"Por la cual se adoptan los criterios técnicos de construcción y de seguridad para los establecimientos con piscinas y estructuras similares"</t>
    </r>
    <r>
      <rPr>
        <sz val="10"/>
        <rFont val="Calibri"/>
        <family val="2"/>
      </rPr>
      <t xml:space="preserve"> de uso colectivo abiertas, para ajuste al acto administartivo  y se está finalizando el AIN  Dispositivos de Seguridad en Piscinas.
Se realiza ajuste de indicador y metas cuatrienio  dado que existe unha agenda regulatoria proyectada de conformidad con las obligaciones que asisten a la Subdirección de Salud Ambiental.  No onstante, debe tenerse en cuenta que el producto corresponde a  la expedición del acto administrativo que es el que tiene efectos jurídicos en virtud de su carácter general.</t>
    </r>
  </si>
  <si>
    <t>No se presentan avance cualitativo respecto de lo programado para el trimestre, sin embargo se registra descripción de avances presentados.</t>
  </si>
  <si>
    <t xml:space="preserve">NA  </t>
  </si>
  <si>
    <t>Implementar la estrategia integradora en salud ambiental orientadas a incidir en los determinantes sociambientales con enfoque diferencial, territorial e inclusivo, como parte integral del bienestar de las personas, familias y comunidades.</t>
  </si>
  <si>
    <t xml:space="preserve">
71% de territorios que Implementaron la Estrategia de Entornos Saludables)</t>
  </si>
  <si>
    <t>Plan de acción de implementación de la Estrategia Integradora por vigencia</t>
  </si>
  <si>
    <t xml:space="preserve">
Estrategia integradora en salud ambiental que incide en determinantes socioambientales implementada </t>
  </si>
  <si>
    <t xml:space="preserve">
Documento y plan de acción de estratégia integradora</t>
  </si>
  <si>
    <t>En cuanto a la estrategia integradora en salud ambiental durante el I trimestre de 2025, se realizaron las siguientes acciones:
* Espacios de trabajo al interior de la subdirección con el fin de construir el plan de acción de implementación de la estrategia para el año 2025;
* Análisis y priorización de situaciones críticas y determinantes socioambientales, ajuste de la matriz de análisis de salud ambiental, evaluan posibilidades de análisis, se incluyen datos de referencia para comparar resultados por departamento, se realizan reuniones con OTIC, Epidemiología.
* Definición de acciones integrales e integradas: se avanza en el ejercicio de revisión y armonización del plan de acción de la estrategia con la Política Integral de Salud Ambiental (PISA) y el Plan Decenal de Salud Pública 2022-2031 (PDSP). La matriz producto de este ejercicio servirá como insumo para posicionamiento y alineación al actual marco político.
*Socialización de la Resolución 591 de 2024 "Por la cual se adopta el Manual para la Gestión Integral de Residuos Generados en la Atención en Salud y Otras Actividades" Dirigido a Direcciones Territoriales de Salud.
* Se desarrollaron 2 reuniones de concertacion para revisar la expedicion del Decreto Politica Integrtal de Salud Ambiental PISA. Igualmente se recibieron los memorandos de aprobacion de Min Ambiente y de la Oficina Juridica del MSPS.
*Se realizó una (1) Asistencia Tecncia a la Secretaria de Salud de Boyaca - reiterando la activacion de la conformacion del COTSA y se envio 1 masiva a las ETS soliictando el directorio  actualizado de las mesas del COTSA.
Se realizo uan reunión con el Minambiente y DNP par el seguimiento de la CONASA.
Se realizó una reunion con la Superintendencia Nacional de Salud y MSPS  sobre le cumplimiento de la notificación de IRCA en el SIVICAP.</t>
  </si>
  <si>
    <t>Jasblehidy Lizarazo Bejarano
Subdirección de Salud ambiental</t>
  </si>
  <si>
    <t>Implementación de la Estrategia Integradora en Salud Ambiental:
* Análisis y priorización de situaciones críticas y determinantes socioambientales: se incluyen en la matriz de análisis de salud ambiental, los valores de las tasas nacionales como valores de referencia para análisis descriptivo, ajustando e incluyendo información de eventos de codificación CIE11, catálogo de datos,  identificacion de variables del componente de agua y saneamiento básico, en la matriz de análsis y se realiza la propuesta de guia para el análisis descriptivo de la información. Se acuerda que la metodología de análisis de la información es de tipo descriptivo con base en la información ya contenida en la matriz. Se realizan mesas de trabajo con los componentes temáticos de salud ambiental para socialización de avances del proceso de análisis e identificación de nuevas fuentes y variables a incluir en la matriz
* Definición de acciones integrales e integradas: Se realiza reunión con componente temático transversal coordinación intersectorial, culminando el ejercicio de revisión y armonización del plan de acción de la estrategia con la Política Integral de Salud Ambiental (PISA). Se adelanta ejemplo de una acción integradora. Se da inicio a las mesas de cocreación de acciones integrales e integradas, realizando la socialización del objetivo y funciones de estas mesas, se realimenta el listado de situaciones críticas de interés, y se presenta un ejemplo de las acciones que se puede ordenar alrededor de la salud rural. Igualmente, se define la metodología para la identificación, priorización y cocreación de las acciones integrales e integradas con el fin de unificar conceptual y metodológicamente las apuestas con alcance nacional y territorial.
La implementación de la estrategia consta de 2 hitos,
1. Formluación de la estrategia integradora, propuesta para 2024
2. Inicio de la implementación de la estratégia integradora de acuerdo con el plan de acción de la vigencia con una programación de implementación que representa el 30% para 2025 y 30% para 2026.
Por esta razón se realiza el ajuste realizando distribución del porcentaje de cumplimiento por vigencia para obtener un 100% en el cuatrenio, así mismo, se ajusta la línea base partiendo de un 0% toda vez que no se contaba con la estratgia.</t>
  </si>
  <si>
    <t>4. Construir un Sistema Único Nacional de Información en Salud.</t>
  </si>
  <si>
    <t>Integrar en el sistema de información único e interoperable en salud, la información de la  salud ambiental para la toma de decisiones intersectoriales, nacionales y territoriales y promover la investigación en salud ambiental.</t>
  </si>
  <si>
    <t xml:space="preserve">
48% en el avance de un Sistema de Información</t>
  </si>
  <si>
    <t>Porcentaje de avance del dearrollo del Sistema Unificado en salud ambiental- SUISA</t>
  </si>
  <si>
    <t>Desarrollo de los sistemas de informción en salud ambiental que integrarán el SUISA</t>
  </si>
  <si>
    <t>Número de componentes de salud ambiental con información intersectorial y tableros de control cargados al SUISA / 
Número total de componentes de salud ambiental (Aire, Agua, variabilidad y cambio climatíco, Seguridad química, Zoonosis, Movilidad, IVC y entornos) * 100</t>
  </si>
  <si>
    <t>Durante el primer trimestre 2025 se socializaron los avances obtenidos frente al SUISA, con la OTIc, dado que se presentaron cambios en el personal y nos encontramos a la espera de continuar el desarrollo en los diferentes componentes d ela Salud Ambiental con la OTIC</t>
  </si>
  <si>
    <t>Yolanda Lucero Mosquera 
Subdirección de Salud ambiental</t>
  </si>
  <si>
    <t>Durante el segundo trimestre 2025, se avanzó en mesas técnicas con OTIC presentando las necesidades y avances  para avanzar en el desarollo del SUISA.
Se realiza ajuste de metas anuales y meta del cuatrenio llevando a procentaje, teniendo en cuenta que se tarta de un unico sistema de información que integra todos los componentes de la salud ambiental y para el cual se plantearon como metas el desarrollo durante el cuatrenio de 5 de los componentes que integraran el SUISA, adicionalmente se determina la integración de 5 componentes frente a  los 4 se tenian plnateados, en esta medida, se ajusta la linea base a 0%., toda vea que no se tiene el aplicativo desarrollado.
Es importante resaltar que el desarrollo de este sistema integrado y sus componentes, se encuentran supeditados a la disponibilidad técnica, operativa y presupuestal de la OTIC.</t>
  </si>
  <si>
    <t>De acuerdo con la información registrada por la dependencia, se avanzó en mesas técnicas con OTIC presentando las necesidades y avances  para el desarollo del SUISA</t>
  </si>
  <si>
    <t xml:space="preserve">Promoción de hábitos saludables con enfoque diferencial y de curso de vida a través de la implementación de un plan estratégico intersectorial para promover hábitos alimentarios saludables, actividad física, y prevenir el consumo de sustancias psicoactivas. Este plan incluirá la creación e implementación de un programa de juego activo y actividad física con enfoque diferencial.
</t>
  </si>
  <si>
    <t>Planes de acción de cada una de estas instancias implementados.</t>
  </si>
  <si>
    <t>Implementar los compromisos sectoriales en el marco de los planes intersectoriales para abordar: la promoción de hábitos alimentarios saludables, actividad física y prevención del consumo de sustancias psicoactivas.</t>
  </si>
  <si>
    <t>Acciones ejecutadas en las instancias intersectoriales (CONIAF, CISAN y CONSEJO NACIONAL DE ESTUPERFACIENTES) / Acciones programadas en las instancias intersectoriales para la vigencia  * 100</t>
  </si>
  <si>
    <t>En relación con los procesos de articulación intersectorial para dar respuesta a esta acción, se realizaron las siguientes acciones en el primer trimestre de 2025:
En la promoción de la actividad física: 
* Consolidación y concertación del Plan de Trabajo 2025 del Proyecto Interministerial: "Promoción de la actividad física, la recreación y el deporte en entornos educativos escolares para una vida saludable y feliz", en el marco del Programa Hemisférico sobre políticas de alimentación saludable y actividad física en entornos escolares, de OEA y OPS.
* Articulación intersectorial con el equipo técnico del Ministerio del Deporte, para establecer las acciones conjuntas en la presente vigencia.
* Elaboración y socialización del Lineamiento técnico de orientaciones sobre la celebración del Día Mundial de la Actividad Física 2025 “Es tiempo de moverse”.
* Organización eventos académicos en el marco de la celebración del Día Mundial de la Actividad Física 2025. 
En relación con la promoción de hábitos alimentarios saludables:
Se realizó consulta de expertos de Unicef en el lineamiento de atención integral al exceso de peso en menores de 18 años, con la cual, se realizaron los ajustes solicitados por esa entidad, en materia de justificación, población objeto, fisiopatología, acciones con familias y atención en nutrición. En términos de asistencias técnicas, no se programaron para el periodo.
En lo relacionado con la prevención del consumo de sustancias psicoactivas:
Se continua el trabajo articulado en la mesa interinstitucional del eje 4 de la Política Nacional de Drogas en el cual se avanzó en la construcción de acciones en promoción de la salud como:
• Promover entornos protectores de socialización y cuidado para las familias y los NNAJ
o Implementar jornadas escolares complementarias relacionadas con cultura, deporte, arte y competencias emocionales y vocacionales.
o Promover la educación socioemocional a través de los espacios educativos y culturales.
De igual manera, se continua el acompañamiento a los proyectos territoriales CAMAD en los cuales se implementan estrategias de promoción y comunicación en salud materializados en dispositivos comunitarios como Zonas de Orientación Escolar y Centros de Escucha. 
Mediante el plan de acción del Comité de Convivencia Escolar se realiza el fortalecimiento de capacidades técnicos en los docentes orientadores para la detección temprana de problemas asociados al consumo de sustancias psicoactivas lícitas e ilícitas.</t>
  </si>
  <si>
    <t>Marcela Aide Galeano - Profesional Especializado modos e instilos de vida saludables de la Subdirección de enfermedades no transmisibles</t>
  </si>
  <si>
    <t>De acuerdo con la información registrada por la dependencia se presenta un avance del 25% respecto de lo programado para el trimestre</t>
  </si>
  <si>
    <r>
      <rPr>
        <b/>
        <sz val="10"/>
        <rFont val="Calibri"/>
        <family val="2"/>
        <scheme val="minor"/>
      </rPr>
      <t xml:space="preserve">Promoción de la actividad física: 
</t>
    </r>
    <r>
      <rPr>
        <sz val="10"/>
        <rFont val="Calibri"/>
        <family val="2"/>
        <scheme val="minor"/>
      </rPr>
      <t xml:space="preserve">* Cumplimiento al plan de trabajo y cronograma y aprobación del presupuesto del Proyecto Interministerial: "Promoción de la actividad física, la recreación y el deporte en entornos educativos escolares para una vida saludable y feliz", en el marco del Programa Hemisférico sobre políticas de alimentación saludable y actividad física en entornos escolares, de OEA y OPS.
* Articulación intersectorial con el equipo técnico del Ministerio del transporte para avance promoción movilidad activa para cumplimiento de recomendaciones de actividad física en dominio de transporte.
* 2 eventos académicos en el marco de la celebración del Día Mundial de la Actividad Física 2025 “Es tiempo de moverse”.
*Participación en la armonización de apuestas desde Min Salud para la politica de juego y acciones de promoción de la salud en adolescentes y jóvenes.
</t>
    </r>
    <r>
      <rPr>
        <b/>
        <sz val="10"/>
        <rFont val="Calibri"/>
        <family val="2"/>
        <scheme val="minor"/>
      </rPr>
      <t xml:space="preserve">Promoción de la Alimentación Saludable:
</t>
    </r>
    <r>
      <rPr>
        <sz val="10"/>
        <rFont val="Calibri"/>
        <family val="2"/>
        <scheme val="minor"/>
      </rPr>
      <t xml:space="preserve">Se desarrolló la primera Mesa de Alimentación Saludable/2025 de la Comisión Intersectorial de Derecho a la Alimentación en donde se informó por parte del Instituto Colombiano del Bienestar Familiar (ICBF), que se encuentra desarrollando la actualización de las Guías Alimentarias Basadas en Alimentos (GABA), las cuales pasarán a ser guías basadas en biodiversidad y alimentación real, desarrolladas a partir de una perspectiva no centralizada sino de los territorios, aplicando las diferentes categorías de enfoque diferencial de derechos, con una metodología prospectiva. Lo anterior, implica que el Plan de implementación de las GABA también será actualizado y, por ende, en el presente trimestre no se realizaron asistencias técnicas. ICBF adicionó que las nuevas guías serán presentadas a las entidades en el segundo semestre del año.
</t>
    </r>
    <r>
      <rPr>
        <b/>
        <sz val="10"/>
        <rFont val="Calibri"/>
        <family val="2"/>
        <scheme val="minor"/>
      </rPr>
      <t xml:space="preserve">Convivencia Social y Ciudadana:
</t>
    </r>
    <r>
      <rPr>
        <sz val="10"/>
        <rFont val="Calibri"/>
        <family val="2"/>
        <scheme val="minor"/>
      </rPr>
      <t xml:space="preserve">
En relación con los procesos de articulación intersectorial para dar respuesta a esta acción, se realizaron las siguientes acciones en el segundo trimestre de 2025:
 En cuanto a la prevención del consumo de sustancias psicoactivas:
-Se realizó un encuentro presencial con los referentes territoriales en el cual se abordaron temas de innovación eje 1 de la Política Nacional de Drogas: Prevención ambiental
- Se continúa el trabajo articulado en la mesa interinstitucional del eje 4 de la Política Nacional de Drogas avanzando en la construcción de acciones en promoción de la salud y ajuste a la matriz de seguimiento y monitoreo del plan de acción con indicadores
- Se continúa el acompañamiento a los proyectos territoriales CAMAD de la vigencia 2024 en los cuales se implementan estrategias de promoción y comunicación en salud materializados en dispositivos comunitarios como Zonas de Orientación Escolar y Centros de Escucha. Así mismo, se realizó el proceso de convocatoria, evaluación, aval y asignación de recursos para los proyectos de la vigencia 2025.
Mediante el plan de acción del Comité de Convivencia Escolar se realiza el fortalecimiento de capacidades técnicas en los docentes orientadores para la detección temprana de problemas asociados al consumo de sustancias psicoactivas lícitas e ilícitas. Se inicia trabajo alrededor de la propuesta de webinar para cumplir con dos acciones relacionadas con la prevención del suicidio y el día mundial de la salud mental (prevención del consumo de sustancias psicoactivas y normatividad vigente (consumo, venta, publicidad y promoción de los cigarrillos, productos de tabaco, sus derivados, sucedáneos o imitadores)
</t>
    </r>
  </si>
  <si>
    <t>Luz Angela Ochoa 
Subdirectora de Enfermedades No Transmisibles 
Lilian Sanchez Mesa
Subdirectora de Salud Nutricional, Alimentos y Bebidas
Nubia Bautista
Coordinadora Grupo de Convivencia Social y Ciudadania</t>
  </si>
  <si>
    <t>De acuerdo con la información registrada por la dependencia,se presemnta un avance del 25% durante segundo trimestre</t>
  </si>
  <si>
    <t>En coordinacion con los Ministerios de Educacion y Salud se creará el programa deporte, recreación y actividad fisica en la escuela para una vida saludable y feliz en jornada extendida de las institucionales educativas.
Etapa 1: Concertación del programa.
Etapa 2: Formulación del programa.
Etapa 3: Acompañamiento técnico para la implementación del programa.
Etapa 4: Seguimiento y evaluación del programa.</t>
  </si>
  <si>
    <t>30% etapa l</t>
  </si>
  <si>
    <t>Plan de acción implementado</t>
  </si>
  <si>
    <t>Porcentaje de cumplimiento del Plan de acción de la implementación de la estrategia del  programa de deporte, recreación y actividad física en la escuela</t>
  </si>
  <si>
    <t>Acciones implementadas / Acciones programadas * 100</t>
  </si>
  <si>
    <t>100% cumplimiento de la etapa 1</t>
  </si>
  <si>
    <t>100% cumplimiento de la etapa 2
50% cumplimiento etapa 3</t>
  </si>
  <si>
    <t>70% cumplimiento de la etapa 3
30% cumplimiento de la etapa 4</t>
  </si>
  <si>
    <t>100% cumplimiento de la etapa 3
100% cumplimiento de la etapa 4</t>
  </si>
  <si>
    <t>Etapa 3: avance del 10%  etapa 4: 0%.</t>
  </si>
  <si>
    <t>Etapa 3 : 14% y etapa 4 : 0%</t>
  </si>
  <si>
    <t>Consolidación y concertación del Plan de Trabajo 2025 del Proyecto Interministerial, entre el Ministerio de Educación Nacional, el Ministerio del Deporte y el Ministerio de Salud y Protección Social: "Promoción de la actividad física, la recreación y el deporte en entornos educativos escolares para una vida saludable y feliz", en el marco del Programa Hemisférico sobre políticas de alimentación saludable y actividad física en entornos escolares, de OEA y OPS; con el propósito de avanzar con las acciones e intervenciones en Establecimientos Educativos focalizados. Se adelantó la revisión y aportes a documento de caracterización EE dados por el MEN en el marco del proyecto. Preparación de la presentación a OPS Colombia para aprobación de plan de trabajo 2025</t>
  </si>
  <si>
    <t>De acuerdo con la información registrada por la dependencia se presenta un avance del 10% de la etapa 3 sin avances de la etapa 4.</t>
  </si>
  <si>
    <t>Etapa 3: 35% Etapa 4: 0%</t>
  </si>
  <si>
    <t>Etapa 3: 70% Etapa 4: 0%</t>
  </si>
  <si>
    <t>* Reunión regional con OEA-OPS para la socialización de avances, logros, barreras y facilitadores, adicional al taller de documentación de experiencias en promoción de actividad física en Colombia como insumo para la guía regional para promoción de estilos de vida en entorno educativo, en el marco del Proyecto Interministerial: "Promoción de la actividad física, la recreación y el deporte en entornos educativos escolares para una vida saludable y feliz", en el marco del Programa Hemisférico sobre políticas de alimentación saludable y actividad física en entornos escolares, de OEA y OPS.</t>
  </si>
  <si>
    <t>Cristina Daza Rodriguez
Subdirectora de Enfermedades No Transmisibles</t>
  </si>
  <si>
    <t>De acuerdo con la información registrada por la dependencia,para segundo trimestre se presenta un avance de 35% de la etapa 3 y no se presentan aun avances de lo programado para la etapa 4 de la vigencia</t>
  </si>
  <si>
    <t>Definir e implementar estrategia intersectorial con el fin de abordar los determinantes que afectan e inciden en la salud mental de las juventudes y el fomento de prácticas profesionales que permitirá potenciar el acompañamiento, atención entre pares y la adquisición de competencias.
Etapa 1: Mapero de actores.
Etapa 2: Mesas de trabajo intersectorial.
Etapa 3: Formulación de la estrategia.
Etapa 4: Acompañamiento técnico para la implementación de la estragia.
Etapa 5: Seguimiento y evaluación de la estrategia.</t>
  </si>
  <si>
    <t xml:space="preserve">
(Informe del componente de atención integral en salud con énfasis en salud mental implementado, a traves de equipos de salud para jóvenes)</t>
  </si>
  <si>
    <t xml:space="preserve">Porcentaje de jóvenes que participaron en las acciones del componente de atención integral en salud con enfásis en salud mental en alguna de las 4 líneas (salud mental, prevención de violencias, prevención de consumo de sustancias psicoactivas y salud sexual y reproductiva) </t>
  </si>
  <si>
    <t xml:space="preserve">
Acciones realizadas Equipo de salud para jóvenes/acciones programadas por vigencia*100</t>
  </si>
  <si>
    <t xml:space="preserve">AVANCES EN LA ATENCION 
3.105 jóvenes participaron en el componente de atención integral en salud con énfasis en salud mental.
1.583 jóvenes vinculados a las sesiones de educación en salud.
58 jóvenes que recibieron Primeros Auxilios Psicológicos
7 jóvenes que recibieron Intervención en Crisis
271 jóvenes fueron enrutados a la Ruta de Promoción y Mantenimiento de la Salud		
3 jóvenes fueron enrutados a la Ruta materno Perinatal 
88 jóvenes fueron remitidos a Psicología primer nivel 
261jóvenes fueron remitidos a programas de promoción y prevención 
Se gestionaron 239 atenciones individuales (Agendamiento de cita).	
Se remitieron 5 jóvenes por trastornos por consumo de sustancias psicoactivas.
Se remitieron 5 jóvenes por trastornos en salud mental 
58 jóvenes recibieron Primeros Auxilios Psicológicos	
260 jóvenes con aplicación de tamizajes en salud mental y consumo de sustancias psicoactivas
AVANCES EN LA GESTIÓN 
- 16 espacios de asistencies técnicas y seguimiento a la implementación de los equipos de salud para jóvenes con las ESE y los Referentes territoriales.
- Mesa técnica de articulación con Min igualdad, para abordar temas de la operación de los Equipos de salud para Jóvenes. 
</t>
  </si>
  <si>
    <t>Diana Fonseca 
Grupo de Gestión Integrada para la Salud Mental
Tomas Guzman
Grupo de Gestión Integrada para la Salud Mental</t>
  </si>
  <si>
    <t xml:space="preserve">291 jóvenes recibieron Primeros Auxilios Psicológicos.
42 jóvenes que recibieron Intervención en Crisis.
908 jóvenes fueron enrutados a la Ruta de Promoción y Mantenimiento de la Salud	
39 jóvenes fueron enrutados a la Ruta materno Perinatal 
133 jóvenes fueron remitidos a Psicología primer nivel 
256 jóvenes fueron remitidos a programas de promoción y prevención 
Se gestionaron 240 atenciones individuales (Agendamiento de cita).
Se remitieron 28 jóvenes por trastornos por consumo de sustancias psicoactivas.
Se remitieron 20 jóvenes por trastornos en salud mental 	
Se enrutaron 6 jóvenes en la ruta de atención por violencia sexual
Se aplicaron 1348 tamizajes en salud mental y consumo de sustancias psicoactivas.
Entrega de KIT 
7332 preservativos entregados	
1364 paquetes de toallas higiénicas entregadas
315 paquetes de tampones distribuidos
56 copas menstruales distribuidas
AVANCES EN LA GESTIÓN 
Se avanza en la retroalimentación de informes de ejecución y de cierre, dado que 20 ESE ya culminaron la ejecución de recursos. 
Se continúa avanzando en la coordinación y articulación con el Ministerio de la Igualdad para lograr la atención en salud de los adolescentes y jóvenes vinculados el programa, teniendo en cuenta el proceso de transición por ajustes en el programa. 
Adicionalmente, se avanzó en la asignación de recursos para la vigencia 2025, en 55 Equipos de salud para Jóvenes en las Departamentos y Distritos de: ANTIOQUIA, BOGOTÁ, D.C., BUENAVENTURA, CALDAS, CARTAGENA DE INDIAS, CAUCA, CESAR, NARIÑO, NORTE DE SANTANDER, SANTA MARTA, SANTIAGO DE CALI VALLE DEL CAUCA de Equipos de salud para Jóvenes, de acuerdo a la priorización remitida por el Ministerio de la Igualdad. </t>
  </si>
  <si>
    <t xml:space="preserve">De acuerdo con la información registrada por la dependencia,se presenta unavance del 50%, </t>
  </si>
  <si>
    <t xml:space="preserve">Aportar a la implementación de la Política Pública Nacional de Envejecimiento y Vejez, bajo el principio de corresponsabilidad individual, familiar, social y estatal </t>
  </si>
  <si>
    <t>Asistencias técnicas</t>
  </si>
  <si>
    <t>Generar capacidades técnicas en los actores del Sistema General de Seguridad Social en Salud (SGSSS) para la implementación de acciones de información, educación y comunicación para la valoración antropométrica en la población de personas mayores y las orientaciones en alimentación saludable en el marco de las GABA.</t>
  </si>
  <si>
    <t>Porcentaje de Asistencias técnicas realizadas para la implementación del lineamiento, según programació/asistencias técnicas programadas*100</t>
  </si>
  <si>
    <t xml:space="preserve">
Porcentaje</t>
  </si>
  <si>
    <t>Acumulado</t>
  </si>
  <si>
    <t xml:space="preserve">Anual </t>
  </si>
  <si>
    <t>No se programó socialización para el periodo.</t>
  </si>
  <si>
    <t>Lilian Areliz Sánchez Mesa
Profesional Especializada con funciones de Subdirectora de Salud Nutricional, Alimentos y Bebidas</t>
  </si>
  <si>
    <t>Lilian Areliz Sánchez Mesa</t>
  </si>
  <si>
    <t>De acuerdo con la información registrada por la dependencia, no se programó socialización para el trimestre.</t>
  </si>
  <si>
    <t>Lineamiento en alimentación y nutrición de la persona mayor diseñado</t>
  </si>
  <si>
    <t xml:space="preserve">Diseñar un documento que contenga el patrón de referencia y   puntos de corte para la valoración antropométrica en la población de personas mayores y las orientaciones en alimentación saludable en el marco de las GABA. </t>
  </si>
  <si>
    <t>Lineamiento que contenga el patrón de referencia y   puntos de corte para la valoración antropométrica en la población de personas mayores y las orientaciones en alimentación saludable en el marco de las GABA</t>
  </si>
  <si>
    <t>0.5</t>
  </si>
  <si>
    <t>Acción cumplida en 2024. Sin embargo, este proceso se continuará realizando, teniendo en cuenta las solicitudes que surgen en los territorios.
Aclaración  avance: El documento ya está construido y se socializó a las entidades territoriales, sin embargo, se realizaría otras socializaciones de acuerdo con las necesidades territoriales.</t>
  </si>
  <si>
    <t>Actividad no programada en la vigencia 2025, se dio cumplimiento en las vigencias anteriores</t>
  </si>
  <si>
    <t>De acuerdo con la información registrada por la dependencia,  no se programa en la vigencia 2025, toda vez, que se dio cumplimiento en las vigencias anteriores</t>
  </si>
  <si>
    <t>La política de inocuidad de alimentos atenderá los puntos críticos relacionados con la distribución y comercialización de alimentos, con un enfoque de prevención y de análisis de riesgo (evaluación, gestión y comunicación) en los diferentes eslabones de las cadenas de producción, definiendo y fortaleciendo las funciones y los mecanismos de coordinación con la comunidad y los gobiernos locales.</t>
  </si>
  <si>
    <t>Diseñar el Plan Nacional de IVC para alimentos y bebidas en el marco de la Resolucion 1229 de 2012.</t>
  </si>
  <si>
    <t>Plan nacional de IVC diseñado y socializado.</t>
  </si>
  <si>
    <t>0.25</t>
  </si>
  <si>
    <t>0.05</t>
  </si>
  <si>
    <t xml:space="preserve">Se desarrollaron reuniones con la subdirección de salud ambiental, la Dirección de medicamentos y con el Invima para definir y delimitar el alcance del sistema de IVC sanitario, considerando las necesidades específicas de cada subdirección, INVIMA y las capacidades técnicas disponibles para su implementación. Así mismo, en el marco del desarrollo de las unidades funcionales se están revisando los documentos existentes por parte de las dos subdirecciones con el fin de unificarlos e incluir a la dirección de medicamentos en el proceso </t>
  </si>
  <si>
    <t>De acuerdo con  la información registrada por la dependencia se presento un avance de 0,05 respecto de lo programado para el trimestre.</t>
  </si>
  <si>
    <t>Se cuenta con borrador de la tabla de contenido del Plan de IVC de alimentos y bebidas, así como de la planeación para su construcción. En espera del despacho del ministro de la delegación del coordinador del Modelo y Plan de Inspección, Vigilancia y Control Sanitario. Se compartieron los documentos de unidades funcionales y concepto jurídico del plan de IVC de alimentos y bebidas a la asesora de la Dirección de Promoción y Prevención</t>
  </si>
  <si>
    <t>Es necesario verificar  el indicador  por parte de la dependencia.</t>
  </si>
  <si>
    <t xml:space="preserve">Generación de capacidades para la identificación oportuna del evento de ETA por parte de la comunidad y del sistema de salud </t>
  </si>
  <si>
    <t>Desarrollar asistencia técnica a los actores del Sistema de salud (DTS, EAPB e IPS) para la para la prevención, identificación y atención de ETA.</t>
  </si>
  <si>
    <t>Hito 1: N° Asistencias técnicas (203 y 2025)
Hito2: Lineamiento técnico para la prevención, identificación y atención de ETA.(2024)</t>
  </si>
  <si>
    <t>0.02</t>
  </si>
  <si>
    <t>Aclaración avance:
Hito 1: Actividad no programada para el periodo. 0% de avance
Hito 2: Se desarrolló reunión con INS, CNE y Dirección de epidemiología y Demografía del MSPS, para identificar alternativas de mejora en la notificación, gestión y análisis de la información de brotes de ETA, así como la necesidad de coordinación entre las entidades competentes, lo cual representa un avance de 8%</t>
  </si>
  <si>
    <t>De acuerdo con  la información registrada por la dependencia se presento un avance de 0,02 respecto de lo programado para el trimestre.</t>
  </si>
  <si>
    <r>
      <t>Hito 1: Se desarrolló asistencia técnica con ETS sobre inocuidad de alimentos, ETA (notificación y prevención).
Si bien, se ha venido reportando acciones para este indicador (</t>
    </r>
    <r>
      <rPr>
        <b/>
        <i/>
        <sz val="10"/>
        <rFont val="Calibri"/>
        <family val="2"/>
      </rPr>
      <t>Desarrollar asistencia técnica a los actores del Sistema de salud (DTS, EAPB e IPS) para la para la prevención, identificación y atención de ETA; Hito 1: N° Asistencias técnicas-2023 y 2025; Hito2: Lineamiento técnico para la prevención, identificación y atención de ETA-2024</t>
    </r>
    <r>
      <rPr>
        <sz val="10"/>
        <rFont val="Calibri"/>
        <family val="2"/>
      </rPr>
      <t xml:space="preserve">), desde la Subdirección de Salud Nutricional, Alimentos y Bebidas es necesario tener en cuenta que, la </t>
    </r>
    <r>
      <rPr>
        <b/>
        <sz val="10"/>
        <rFont val="Calibri"/>
        <family val="2"/>
      </rPr>
      <t>"Generación de capacidades para la identificación oportuna del evento de ETA por parte de la comunidad y del sistema de salud"</t>
    </r>
    <r>
      <rPr>
        <sz val="10"/>
        <rFont val="Calibri"/>
        <family val="2"/>
      </rPr>
      <t xml:space="preserve"> no es una función directa de la Subdirección de Salud Nutricional, Alimentos y Bebidas en concordancia con la Resolución 1067 de 2014 (Artículo 3 literal 8, numeral 8 </t>
    </r>
    <r>
      <rPr>
        <i/>
        <sz val="10"/>
        <rFont val="Calibri"/>
        <family val="2"/>
      </rPr>
      <t>Participar en la definición, seguimiento y evaluación de los mecanismos y estrategias para la vigilancia en salud pública, el análisis de la situación en salud y los sistemas de información a implementar por los diferentes actores del sistema para el cumplimiento de las políticas, planes y programas definicos en materia de calidad e inocuidad de alimentos y bebidas y vigilancia de las enfermedades transmitidas por alimentos y bebidas en coordiación con las demás dependencias del Ministerio</t>
    </r>
    <r>
      <rPr>
        <sz val="10"/>
        <rFont val="Calibri"/>
        <family val="2"/>
      </rPr>
      <t>).  Así las cosas, es necesario definir las dependencias responsables de esta acción estratégica dentro del Ministerio de Salud y en el Sector y revisar la pertinencia del Hito 2 considerando que, este no da respuesta a la acción planteada.  En esta sentido, reiteramos nuestra participación en el marco de nuestras funciones.</t>
    </r>
  </si>
  <si>
    <t xml:space="preserve">Potencialización de las herramientas y lineamientos de política que permitan definir e intervenir de manera intersectorial los factores generadores de las ETA para prevenir futuros eventos </t>
  </si>
  <si>
    <t>En el marco de las Circulares 046 de 2014 y 2016 realizar articulación con INVIMA para definir la intersectorialidad y el análisis de herramientas de política existentes para abordar  los factores generadores de las ETA.</t>
  </si>
  <si>
    <t>Realizar mesa de trabajo con INVIMA para análisis de herramientas de política existentes para abordar  los factores generadores de las ETA.</t>
  </si>
  <si>
    <t>0.3</t>
  </si>
  <si>
    <t>Se desarrollaron mesas de trabajo con el Invima y el equipo consultor de la actualización de la Resolución de la 2674 de 2013, en la cual se están definiendo las alternativas para mejorar el cumplimiento de loos requisitos sanitarios para todos los actores de que fabrican, comercializan preparan y expenden alimentos, tendientes a reducir las posibilidades de contaminación de los alimentos.
Como en 2023 no se cumplió la meta, se continuó el trabajo en 2024, y se continuará en el 2025, este proceso requiere tiempo, por lo que el avance reportado, corresponde a lo avanzado en los años anteriores y en este periodo.
Aclaración de avances:
En 2023 no se pudo avanzar en el cumplimiento de la meta porque se priorizó por parte del despacho del Ministro, el desarrollo de un acto administrativo para eximir del pago de registros, permisos y notificaciones sanitarias de alimentos a los microempresarios, pequeños productores y miembros de las ACEFC (Res.2128 de 2023).
En 2024 se llevó a cabo la evaluación de la Resolución 2674 de 2013 mediante la metodología de análisis de impacto normativo ex post, con la información aportada por el Invima y el Instituto nacional de salud. También se inició la identificación de la problemática que justifica la actualización de esta Resolución.
En 2025 se han desarrollado las mesas de trabajo con el invima, el MSPS y el equipo consultor, para la identificación de todos los actores en el sector de procesamiento y comercialización de alimentos, y las alternativas que faciliten el cumplimiento de los requisitos sanitarios.</t>
  </si>
  <si>
    <t>De acuerdo con  la información registrada por la dependencia se presento un avance de 0,3 respecto de lo programado para el trimestre.</t>
  </si>
  <si>
    <r>
      <t>Se desarrollaron 2 reuniones con Invima para conocer los avances de la plataforma digital de trámites de autorizaciones comerciales para alimentos, y hacer seguimiento a los avances y conclusiones de la consultoría para la actualización de la Res.2674 /13 que terminó en junio. 
Si bien, se ha venido reportando acciones para este indicador (</t>
    </r>
    <r>
      <rPr>
        <b/>
        <i/>
        <sz val="10"/>
        <rFont val="Calibri"/>
        <family val="2"/>
      </rPr>
      <t>En el marco de las Circulares 046 de 2014 y 2016 realizar articulación con INVIMA para definir la intersectorialidad y el análisis de herramientas de política existentes para abordar  los factores generadores de las ETA</t>
    </r>
    <r>
      <rPr>
        <sz val="10"/>
        <rFont val="Calibri"/>
        <family val="2"/>
      </rPr>
      <t xml:space="preserve">), desde la Subdirección de Salud Nutricional, Alimentos y Bebidas es necesario tener en cuenta que, la </t>
    </r>
    <r>
      <rPr>
        <b/>
        <sz val="10"/>
        <rFont val="Calibri"/>
        <family val="2"/>
      </rPr>
      <t>"Potencialización de las herramientas y lineamientos de política que permitan definir e intervenir de manera intersectorial los factores generadores de las ETA para prevenir futuros eventos"</t>
    </r>
    <r>
      <rPr>
        <sz val="10"/>
        <rFont val="Calibri"/>
        <family val="2"/>
      </rPr>
      <t xml:space="preserve"> no es una función directa de la Subdirección de Salud Nutricional, Alimentos y Bebidas en concordancia con la Resolución 1067 de 2014 (Artículo 3 literal 8, numeral 8 </t>
    </r>
    <r>
      <rPr>
        <i/>
        <sz val="10"/>
        <rFont val="Calibri"/>
        <family val="2"/>
      </rPr>
      <t>Participar en la definición, seguimiento y evaluación de los mecanismos y estrategias para la vigilancia en salud pública, el análisis de la situación en salud y los sistemas de información a implementar por los diferentes actores del sistema para el cumplimiento de las políticas, planes y programas definicos en materia de calidad e inocuidad de alimentos y bebidas y vigilancia de las enfermedades transmitidas por alimentos y bebidas en coordiación con las demás dependencias del Ministerio</t>
    </r>
    <r>
      <rPr>
        <sz val="10"/>
        <rFont val="Calibri"/>
        <family val="2"/>
      </rPr>
      <t xml:space="preserve">).  Así las cosas, es necesario definir las dependencias responsables de esta acción estratégica dentro del Ministerio de Salud y en el Sector, revisar el nombre del indicador y la formula de cálculo planteada considerando que, estas no dan respuesta a la acción planteada.  En esta sentido, reiteramos nuestra participación en el marco de nuestras funciones.  Razón por la cual, en el siguiente trimestre, se realizarán ajustes al indicador y responsables del mismo. </t>
    </r>
  </si>
  <si>
    <t>Es necesario verificar el indicador  por parte de la dependencia.</t>
  </si>
  <si>
    <t>3.1.2 Practicas de alimentacion saludable y adecuadas al curso de vida, poblaciones y territorios.</t>
  </si>
  <si>
    <t>Implementar el Plan Decenal de Lactancia Materna y Alimentación Complementaria.</t>
  </si>
  <si>
    <t>Asistencia técnica seguimiento</t>
  </si>
  <si>
    <t xml:space="preserve">
Asistencia técnica a las instancias establecidas desde la CIPI y SNBF para adelantar acciones intersectoriales que permitan la implementación del PDLMAC 2021-2030 desde las competencias de la SSNAB. </t>
  </si>
  <si>
    <t>Hito 1 (2023): Alianza público privada (Fundación Exito - SALUTIA) para la asistencia técnica en la implementación del Plan decenal de la Lactancia Materna y Alimentación Complementaria 2021 -2030 (Acompañamiento técnico)</t>
  </si>
  <si>
    <t>La acción está cumplida. Sin embargo, se continúan desarrollando acciones para la implemntación del Plan Decenal de Lactancia Materna, de acuerdo con lo definido en la Mesa Técnica de Nutrición de la Comisión Intersectorial para el Desarrollo integral de la primera infancia (CIPI).</t>
  </si>
  <si>
    <t>Actividad cumplida entre 2023 y 2024 toda vez que no se tenia la Alianza público privada (Fundación Exito - SALUTIA) para la asistencia técnica en la implementación del Plan decenal de la Lactancia Materna y Alimentación Complementaria 2021 -2030 (Acompañamiento técnico), motivo por el cual se ajusta la linea base a 0.</t>
  </si>
  <si>
    <t>De acuerdo con la información registrada por la dependencia, no se programa en la vigencia 2025, toda vez que se dio cumplimiento en las vigencias anteriores</t>
  </si>
  <si>
    <t>0.98</t>
  </si>
  <si>
    <t>0,02 (Se cumple en 2024). Acumualdo 1</t>
  </si>
  <si>
    <t>Regular el código internacional de sucedaneos la leche materna y alimentos infantiles</t>
  </si>
  <si>
    <t>Acto normativo</t>
  </si>
  <si>
    <t>Reglamentación de alimentos infantiles que incluye actualización del Decreto 397 de 1992</t>
  </si>
  <si>
    <t xml:space="preserve"> Acto administrativo expedido</t>
  </si>
  <si>
    <t>0.55</t>
  </si>
  <si>
    <t>Se continúa con la revisión técnica del proyecto normativo  para la regulación de los requisitos de composición, etiquetado y adopción del código internacional de sucedáneos de la leche materna.
Aclaración avance: aún no se ha expedido el acto administrativo, ya se cuenta con una propuesta que está en proceso de revisión del equipo técnico de la Subdirección de Salud Nutricional, Alimentos y bebidas para despues realizar una mesa técnica con el INVIMA para su revsión conjunta.</t>
  </si>
  <si>
    <t>Se continúa con la revisión técnica del proyecto normativo orientado a regular los requisitos de composición, etiquetado y la adopción del Código Internacional de Comercialización de Sucedáneos de la Leche Materna.</t>
  </si>
  <si>
    <t>De acuerdo con la información registrada por la dependencia, se continúa con la revisión técnica del proyecto normativo</t>
  </si>
  <si>
    <t>0.6</t>
  </si>
  <si>
    <t>0,5 50% (Acumulada)</t>
  </si>
  <si>
    <t>Se ejecutará el Plan Nacional de Implementación de las Guías Alimentarías Basadas en Alimentos (GABAS)</t>
  </si>
  <si>
    <t>Asistencia técnica</t>
  </si>
  <si>
    <t>Implementar los compromisos sectoriales en el marco del Comité técnico Nacional de GABAS liderado por ICBF</t>
  </si>
  <si>
    <t>N° Asistencias técnicas para la implementación de las GABAS realizadas según programación/asistencias técnicas programadas</t>
  </si>
  <si>
    <t>No se programó asistencia técnica para el periodo.
Aclaración avance: la meta es realizar el 100% de las asistencias programadas; no hace referencia a 100 asistencias técnicas.</t>
  </si>
  <si>
    <t>No se programó asistencia técnica para el periodo, el Instituto Colombiano del Bienestar Familiar (ICBF), se encuentra desarrollando la actualización de las Guías Alimentarias Basadas en Alimentos (GABA), las cuales pasarán a ser guías basadas en biodiversidad y alimentación real, desarrolladas a partir de una perspectiva no centralizada sino de los territorios, aplicando las diferentes categorías de enfoque diferencial de derechos, con una metodología prospectiva. Lo anterior, implica que una vez estén las nuevas GABA se puedan programar las asistencias técnicas.</t>
  </si>
  <si>
    <t>De acuerdo con la información registrada por la dependencia, No se programó asistencia técnica para el periodo</t>
  </si>
  <si>
    <t>7. Actores diferenciales para el cambio.</t>
  </si>
  <si>
    <t>7.7 Crece la generación para la vida y la paz: niñas, niños y adolescentes protegidos, amados y con oportunidades.</t>
  </si>
  <si>
    <t>7.7.1 modernización de los instrumentos de gestión d elas politicas publicas.</t>
  </si>
  <si>
    <t>Desarrollar e implementar un plan sectorial para la ejecución de la línea estratégica "Consumo de sustancias psicoactivas desde el cuidado integral, la salud pública y los derechos humanos" de la Política Nacional de Drogas 2023-2033</t>
  </si>
  <si>
    <t>Plan de acción sectorial y/o matriz de seguimiento</t>
  </si>
  <si>
    <t>Porcentaje de cumplimiento del  plan sectorial para el eje estratégico "Consumo de sustancias psicoactivas desde el cuidado integral, la salud pública y los derechos humanos" de la Política Nacional de Drogas 2023-2033</t>
  </si>
  <si>
    <t>(Número de acciones implementadas en la vigencia / Número de acciones programadas para la vigencia)*100</t>
  </si>
  <si>
    <t>Para el cierre del primer trimestre de 2025 mediante el trabajo articulado en la mesa interinstitucional del eje 4 de la Política Nacional de Drogas se cuenta con una matriz en la que se precisaron las acciones estratégicas y específicas para cada uno de los objetivos del eje, así como sus resultados esperados y productos de gestión. Para la vigencia 2025 se espera concertar  las acciones planteadas con la mesa y las instituciones que la conforman, y posteriormente con el Consejo Nacional de Estupefacientes someter a aprobación del plan de acción y socializarlo con los territorios.</t>
  </si>
  <si>
    <t>Nubia Esperanza Bautista Bautista  Coordinadora Grupo de Convivencia Social y Ciudadana de la dirección de PyP</t>
  </si>
  <si>
    <t>Para el segundo trimestre de 2025 en el marco de la mesa interinstitucional del eje 4 de la Política Nacional de Drogas se revisó la matriz del plan de acción en relación con las acciones estratégicas y específicas y los indicadores de gestión e impacto para cada uno de los objetivos del eje, estos ajustes continúan en discusión técnica.</t>
  </si>
  <si>
    <t>Nubia Bautista
Coordinadora Grupo de Convivencia Social y Ciudadania</t>
  </si>
  <si>
    <t>De acuerdo con la información registrada por la dependencia, se revisó la matriz del plan de acción en relación con las acciones estratégicas y específicas y los indicadores de gestión e impacto para cada uno de los objetivos del eje, estos ajustes continúan en discusión técnica.</t>
  </si>
  <si>
    <t>Gestionar con los actores  territoriales la implementación de dispositivos de atención primaria en salud mental y consumo de sustancias psicoactivas con enfoque territorial</t>
  </si>
  <si>
    <t>Cartas de aval de los proyectos formulados</t>
  </si>
  <si>
    <t>Proyectos formulados</t>
  </si>
  <si>
    <t>Número de proyectos formulados</t>
  </si>
  <si>
    <t xml:space="preserve">Se realizó acompañamiento técnico en relación con el alistamiento e implementación a 33 proyectos territoriales de la vigencia 2024, superando la meta programada de 24 proyectos, en igual número de municipios de los departamentos de Bolívar, Caldas, Cauca, Chocó, Córdoba, Guaviare, Nariño, Norte de Santander, Putumayo, Quindío, Risaralda, Valle del Cauca y Bogotá D.C.. Adicionalmente se realizó la convocatoria y taller presencial en Bogotá a 30 proyectos territoriales acerca del seguimiento, monitoreo y reportes, que den cuenta de la implementación y resultados preliminares.
En cuanto a la meta proyectada para la vigencia 2025, en el primer trimestre se inicio la revisión técncica de los documentos soporte requeridos para la convocatoria y formulación de los proyectos.
</t>
  </si>
  <si>
    <t xml:space="preserve">38
</t>
  </si>
  <si>
    <t xml:space="preserve">103, 12%
</t>
  </si>
  <si>
    <t>Se realizó acompañamiento técnico en la implementación a 33 proyectos territoriales de la vigencia 2024, superando la meta programada de 24 proyectos, en los municipios de Argelia, Armenia, Bogotá D.C., Buenaventura, Cali, Cúcuta, Dosquebradas, El Litoral Del San Juan, El Tambo, El Tarra, Istmina, López De Micay, Magüi, Manizales, Medio San Juan, Novita, Orito, Pereira, Piamonte, Puerto Caicedo, Quibdó, Riosucio, Roberto Payan, San José De Guaviare, San Miguel, Santa Rosa Del Sur, Santander De Quilichao, Sardinata, Sipí, Tibú, Tierralta, Timbiquí, Valle Del Guamuez. 
En cuanto a la vigencia 2025, en el segundo trimestre de 2025 se realizó el ajuste técnico de los documentos soporte, invitación a los municipios convocados, acompañamiento a la formulación de los proyectos, evaluación y aval a 38 proyectos y expedición de los actos administrativos (Resolución 1145 y 1146) de asignación de recursos a 27 proyectos.
NOTA: LA SEMANA ANTERIOR SE SOLIICTO AJUSTE A LA META ANUAL DE 2024 A 2026, SIN EMBARGO, LA CELDA SE ENCUENTRA BLOQUEADA. ASI MISMO, SE REQUIERE ACOTAR LA FÓRMULA DE CÁLCULO, TIPO DE ACUMULACIÓN Y PERIODICIDAD DEL REPORTE ACORDE CON LA TEMPORALIDAD DE LOS PROYECTOS.</t>
  </si>
  <si>
    <t>De acuerdo con la información registrada por la dependencia,se presemnta un avance en el numero de proyectos formulados</t>
  </si>
  <si>
    <t>Gestionar con los actores  territoriales la implementación de proyectos dirigidos a promover la crianza igualitaria, los derechos, el fortalecimiento de redes comunitarias y de apoyo, y el cambio cultural asociado con normas y estereotipos de género que inciden en las violencias.</t>
  </si>
  <si>
    <t xml:space="preserve">9
</t>
  </si>
  <si>
    <t>Para los proyectos de convivencia de la vigencia 2024 se realizaron acompañamientos técnicos a la implementación de los 10 proyectos territoriales propuestos en la meta, enfocados a la línea de trabajo en promoción de la equidad de género y prevención de violencias en NNA acorde con la asignación definida en la Resolución 2230 de 2024.
De igual manera, se avanzó en la revisión del documento de Lineamientos técncicos requeridos para los proyectos que apliquen para la convocatoria de la vigencia 2025.</t>
  </si>
  <si>
    <t>Se realizaron acompañamientos técnicos a la implementación de los 10 proyectos territoriales de convivencia de la vigencia 2024 , orientados a la promoción de la equidad de género y la prevención de las  violencias en NNA acorde con la asignación definida en la Resolución 2230 de 2024.
Se realizó el documento de Lineamientos técnicos que orientan la formulación e implementación de los proyectos que apliquen para la convocatoria de la vigencia 2025 con énfasis en las líneas de trabajo Promoción de la equidad de género hacia niños, niñas y adolescentes y Promoción de la equidad de género y prevención de las violencias de género en parejas adolescentes. Se convocó a los departamentos, distritos y municipios para la socialización de los lineamientos y orientación de presentación de los proyectos para la convocatoria.</t>
  </si>
  <si>
    <t>No se cuenta con avances cualitativo  para el presente semestre, sin embargo se registra la información de las gestiones realizadas</t>
  </si>
  <si>
    <t>MINISTERIO DE SALUD Y PROTECCIÓN SOCIAL - DIRECCIÓN DE PRESTACIÓN DE SERVICIOS</t>
  </si>
  <si>
    <t>Nelcy Esperanza Bohorquez Romero</t>
  </si>
  <si>
    <t>DIRECCIÓN DE PRESTACIÓN DE SERVICIOS</t>
  </si>
  <si>
    <t>Conformar redes integrales e integradas territoriales de salud, en las que participan prestadores públicos, privados y mixtos que garantizan servicios con calidad, oportunidad y pertinencia, cerca de donde viven las poblaciones.</t>
  </si>
  <si>
    <t xml:space="preserve">Acto administrativo </t>
  </si>
  <si>
    <t xml:space="preserve">Acto administrativo actualizado
</t>
  </si>
  <si>
    <t xml:space="preserve">Esta actividad no esta programada para el periodo 2025, sin embargo se realiza una amplitud de la gestión realizada el momento de la siguiente manera: Cumplimiento 80%
a. Expedición de la Resolución  "Por la cual se establecen disposiciones para la conformación, organización, habilitación, operación, seguimiento al nivel de progresión y evaluación de las Redes Integrales e Integradas Territoriales de Salud y se dictan otras disposiciones", junto con el manual que hace parte integral del acto normativo
b. Asistencia técnica a los actores para el desarrollo de los procesos de   conformación, organización, habilitación, operación, seguimiento al nivel de progresión y evaluación de las Redes Integrales e Integradas Territoriales de Salud
c. Disposición de instrumentos y merodologías para la Asistencia técnica a los actores para el desarrollo de los procesos de   conformación, organización, habilitación, operación, seguimiento al nivel de progresión y evaluación de las Redes Integrales e Integradas Territoriales de Salud
d. Desarrollo de herramientas tecnológicas para la habilitación, operación, seguimiento al nivel de progresión y evaluación de las Redes Integrales e Integradas Territoriales de Salud
e. Desarrollo de elementos para el seguimiento a la gestión operativa y técnica en la   conformación, organización, habilitación, operación, seguimiento al nivel de progresión y evaluación de las Redes Integrales e Integradas Territoriales de Salud.
Los desafíos se enmarcan en:
a. Desarrollar estrategias de largo plazo para el fortalecimiento de las capacidades y competencias de las entidades departamentales y distritales en el desarrollo de la conformación Asistencia técnica a los actores para el desarrollo de los procesos y organizaición de las Redes Integrales e Integradas Territoriales de Salud
b. Desarrollar estrategias de largo plazo para el fortalecimiento de las capacidades y competencias en el Ministerio de Salud y Protección Social para la habilitación, asistencia técnica, acompañamiento y seguimiento en la gestión de las Redes Integrales e Integradas Territoriales de Salud
c. Desarrollo de las herramientas tecnológicas que garanticen el desarrollo funcional, mantenimiento y actualización
d. Garantizar la disponibilidad presupuestal en el corto plazo para el logro de los objetivos en capacidades técnicas, humanas y tecnológicas para el desarrollo de las Redes Integrales e Integradas Territoriales de Salud
</t>
  </si>
  <si>
    <t xml:space="preserve">Dirección de Prestación de Servicios - Catherine Helene Ramirez </t>
  </si>
  <si>
    <t>Aunque no se encuentra programada para el año 2025, se evidencian avances relevantes en la expedición del acto normativo y en el desarrollo de instrumentos técnicos y tecnológicos para su implementación. Se recomienda incluir en el seguimiento de la gestión ampliada</t>
  </si>
  <si>
    <t xml:space="preserve">En este trimestre se desarrollaron actividades en marco del Proyecto de Resolución "Por la cual se establecen disposiciones para la conformación, organización, habilitación, operación, seguimiento y evaluación de las redes integrales e integradas territoriales de salud y se dictan otras disposiciones": a. Integración de los contenidos de política y normativos requeridos para el desarrollo en la Resolución de los aspectos relevantes en marco del Proyecto de Decreto mediante el cual se adopta el modelo de salud preventivo, predictivo y resolutivo, en los elementos relacionados con: conformación y organización, actores a cargo, articulación entre actores, territorialización de la salud, referencia y contrarreferencia, fortalecimiento del nivel primario y complementario de atención y coordinación asistencial. b. Se avanza en los ajustes de la propuesta normativa en concordancia de las directrices del Viceministro de Salud Pública y Prestación de Servicios y la normatividad actual c. Se desarrolla de conformidad con los ajustes mencionados anteriormente los ajustes en el manual para dar alcance a los diferentes contenidos requeridos en términos de la operación
</t>
  </si>
  <si>
    <t>Dirección de Prestación de Servicios - Catherine Helene Ramirez - Profesional Especializado DPSAP</t>
  </si>
  <si>
    <t>Esta acción ha presentado rezagos desde 2023, a pesar de que se describen algunoos avances en las observaciones se ve reflejando la necesidad del cumplimiento de la acción estratégica. 
Se invita a priorizar su cumplimiento en el cuatrienio, agilizando la expedición del acto administrativo mediante mesas técnicas, cronogramas claros y trabajo articulado con todos los actores involucrados. Su cumplimiento es clave para el avance y así garantizar los servicios con calidad, cercanía y pertinencia para las poblaciones.</t>
  </si>
  <si>
    <t>Documento de habilitación de Red</t>
  </si>
  <si>
    <t xml:space="preserve">Redes conformadas </t>
  </si>
  <si>
    <t>Número de redes conformadas-documentadas</t>
  </si>
  <si>
    <t>El cumplimiento de esta meta esta directamente relacionada con la aprobación del acto administratiivo de confromación de redes integrales e integradas territoriales en salud.</t>
  </si>
  <si>
    <t>Esta actividad no esta programada para 2025 y El cumplimiento de esta meta está directamente relacionado con la aprobación del acto administrativo de conformación de redes</t>
  </si>
  <si>
    <t>Una vez se expida el marco regulatorio "Por la cual se establecen disposiciones para la conformación, organización, habilitación, operación, seguimiento y evaluación de las redes integrales e integradas territoriales de salud y se dictan otras disposiciones", se procederá a desarrollar los procedimientos de habilitación de las RIITS en cada departamento o distrito donde está autorizado para operar.
Una vez aprobado el decumento de rede, se inicira el proceso de comnformación de redes se iniciara el proceso , sin embargo internamente esta actividad se encuentra en el 90%, el 10% restante esta sujeto a la revisión de la alta dirección del Ministerio.</t>
  </si>
  <si>
    <t xml:space="preserve">La meta continúa rezagada sin avances desde el año 2023, lo que evidencia barreras técnicas o de gestión para la conformación de las redes territoriales de salud. 
Se recomienda priorizar su cumplimiento en el próximo trimestre de 2025 mediante la definición de territorios piloto, establecimiento de responsables directos por región, y activación de mesas técnicas que ayuden a dar cumplimiento a la acción. Es fundamental avanzar en la identificación, documentación y formalización de algunas redes como punto de partida, con cronograma establecido, claro y que permita un seguimiento permanente. 
Esta acción es estratégica para garantizar la prestación de servicios de salud con calidad y pertinencia , y su cumplimiento es urgente para cerrar brechas en el acceso a los servicios en los territorios.
</t>
  </si>
  <si>
    <t>6. Recuperar y fortalecer la red pública hospitalaria.</t>
  </si>
  <si>
    <t xml:space="preserve">Implementar el Plan Maestro de Inversiones en Infraestructura y Dotación en Salud - PMIDS para recuperar, fortalecer y modernizar la red publica hospitalaria en particular en la zonas con baja oferta de servicios.
</t>
  </si>
  <si>
    <t xml:space="preserve">Informe de actividades ejecutadas en el marco del Plan Maestro de Inversiones en Infraestructura y Dotación en Salud - PMIDS </t>
  </si>
  <si>
    <t>Plan Maestro de Inversiones en Infraestructura y Dotación en Salud - PMIDS implementado</t>
  </si>
  <si>
    <t>No de actividades ejecutadas / No de actividades programadas (plan de implementación) *100</t>
  </si>
  <si>
    <t xml:space="preserve">Es necesario señalar que, aunque el cronograma ha sido ajustado, considerando en todo caso que la facultad reglamentaria, que le asiste al Gobierno Nacional es atemporal o permanente, según lo dispuesto en el numeral 11 del artículo 189 en concordancia con el artículo 115 de la Constitución Política. Ello implica realizar ajustes a la programación de formulación y adopción de los planes maestros. 
Sin perjuicio de lo anterior, se avanza en el primer trimestre de 2025 en los siguientes elementos:
-Complementación del Documento Técnico de Soporte en el análisis de transporte asistencial y construcción de datos de telesalud. Revisión del DTS en materia de desarrollo de concepto de disponibilidad de servicios. Avance en construcción de marco conceptual sobre implementación de la estrategia de APS.
-Homologación de resoluciones de PBIS y la de Resolución de metodología de Plan Maestro para definición de requerimientos funcionales de aplicativo de plan maestro, y avance en diseño de interfaz.
-Por directriz del Viceministro de Salud Pública y Prestación de Servicios, se da prioridad a la expedición de  Resolución “Por la cual se adopta el Plan Maestro de Inversiones en Infraestructura y Dotación en Salud Nacional", por lo cual  se hace revisión de la propuesta de articulado para ajustar contenidos a conceptos de disponibilidad, innovación y territorialización con enfoque de equidad,  y en la articulación con la formulación de las Redes Integrales e Integradas Territoriales en Salud (RIITS).
</t>
  </si>
  <si>
    <t xml:space="preserve">Dirección de Prestación de Servicios - arq. Paola Cecilia Caceres </t>
  </si>
  <si>
    <t>Aunque el cronograma ha sido ajustado, se avanza en la complementación del Documento Técnico de Soporte, homologación de resoluciones, y desarrollo de herramientas tecnológicas. Es necesario garantizar la disponibilidad presupuestal para el logro de los objetivos. Se evidencia un avance del 80%</t>
  </si>
  <si>
    <t>Para el segundo semestre se ha hecho  necesario realizar ajustes a la programación de formulación y adopción de los planes maestros  ejerciendo la facultad reglamentaria que le asiste al Gobierno Nacional es atemporal o permanente, según lo dispuesto en el numeral 11 del artículo 189  en concordancia con el artículo 115 de la Constitución Política, la cual se fundamenta en las observaciones allegadas  en el proceso de publidación, en especial, considerando la necesidad de salvaguardar la transparencia y publicidad del proceso de formulación y posteriormente de su implementación, que requiere  contar con un aplicativo de registro de iniciativas, en el cual avanza esta cartera.  Sin perjuicio de lo anterior, se avanza en el segundo  trimestre de 2025 en los siguientes elementos: 
- Para el diagnóstico   se avanza en la complementación del análisis de dotación hospitalaria, se realiza análisis de conectividad digital y se culmina el de transporte asistencial. 
- Para la formulación se avanza en la  elaboración de Estimaciones Estadísticas de Tendencia Central, Dispersión y Posición, como insumo para definir los estándares y estimar las necesidades de Infraestructura Física en los territorios, y  en la articulación de la formulación con los proyectos de reglamentación de capacidad instalada,  con el Plan Nacional de Salud Rural - PNSR (aspectos de proyección de recursos), el CONPES para el desarrollo integral del Pacífico y al Modelo de salud Preventivo, Predictivo y Resolutivo
 - Acto Administrativo: Por directriz del viceministro de Salud Pública y Prestación de Servicios es integrada en una sola resolución  la metodología y la adopción del PMIDS nacional, para lo cual, durante el periodo de reporte se ajusta la propuesta de metodología en aspectos de roles de actores en el proceso, se avanza en la construcción del aplicativo de registro de proyectos e iniciativas y se avanza en la construcción de dicha resolución, la cual es socializada con el Viceministro,  y es revisada desde el punto de vista jurídico.
Una vez aprobado el el Plan Maestro de Infraestructuras en salud, iniciara el proceso de implementación bajo las acciones de su plan de trabajo, en la actualidad el seguimiento de las acciones se encunetran en un 90%</t>
  </si>
  <si>
    <t>Dirección de Prestación de Servicios - arq. Paola Cecilia Caceres- Profesional Especializado DPSAPS</t>
  </si>
  <si>
    <t>A pesar de avances en la elaboración del PMIDS, la acción sigue sin cumplimiento al no haberse aprobado ni iniciado su implementación. Se recomienda priorizar su aprobación y ajustar el cronograma con actividades ejecutables en lo que resta de 2025, garantizando avances reales en la implementación como lo exige la acción estratégica, sobre todo en las zonas con baja oferta de servicios.</t>
  </si>
  <si>
    <t xml:space="preserve">Recuperar el Hospital San Juan de Dios y el Instituto Materno Infantil como centro de investigacion y de prestacion de servicios de mediana y alta complejidad.
</t>
  </si>
  <si>
    <t xml:space="preserve">Actos administrativos de creación expedidos y publicados </t>
  </si>
  <si>
    <t>Hopital San Juan de Dios e instituto materno infantil como establecimiento público de caracteristica especial.</t>
  </si>
  <si>
    <t>Actos administrativos de creación expedidos</t>
  </si>
  <si>
    <t>3 (100%).</t>
  </si>
  <si>
    <t>Esta actividad no esta programada para el periodo 2025, sin embargo se realiza una amplitud de la gestión realizada el momento de la siguiente manera: 
1. Decreto por el cual se crea al Hospital Universitario San juan de Dios Decreto 1959 del 23/11/2023.
2. Proyectos que definen la estratcura de planta y estructura organizacional del Hospital Universitario San juan de Dios materno infantil , se realiza la construcción, en el mes de diciembre se reciben observaciones del DAPRE, las cuales fueron subsanadas  lograndoa asi en el mes de enero su debida expedición.</t>
  </si>
  <si>
    <t>Dirección de Prestación de Servicios - arq. Judy Lorena Parra</t>
  </si>
  <si>
    <t>Aunque no está programada para 2025, se han realizado avances significativos en la expedición de los decretos y en la estructuración organizacional. Se recomienda incluir estos avances en el seguimiento de la gestión general</t>
  </si>
  <si>
    <t>Esta actividad  se reporta para el primer trimestre con el 100% de cumplimiento, basado en los documentos normativos que se asocian la la recuperación del Hospital San Juan de Dios y el Instituto Materno Infantil como centro de investigacion y de prestacion de servicios de mediana y alta complejidad, los cuales son: 
1. Decreto por el cual se crea al Hospital Universitario San juan de Dios Decreto 1959 del 23/11/2023.
2. Decreto 1959 de 2023 y el Decreto 010 de 2025, donde se definen la estructura de planta y estructura organizacional del Hospital Universitario San juan de Dios materno infantil , se realiza la construcción, en el mes de diciembre se reciben observaciones del DAPRE, las cuales fueron subsanadas  lograndoa asi en el mes de enero su debida expedición.</t>
  </si>
  <si>
    <t xml:space="preserve">Dirección de Prestación de Servicios - arq. Judy Lorena Parra- Asesora para temas del Hospital DSan Juan de Dios </t>
  </si>
  <si>
    <t>Esta acción estratégica, que había sido una meta rezagada, logró su cumplimiento en el presente año con la expedición de los actos administrativos requeridos para la creación del Hospital San Juan de Dios y el Instituto Materno Infantil como establecimientos públicos especiales. Se reconoce el avance y se sugiere continuar con el seguimiento para su puesta en marcha y operación.</t>
  </si>
  <si>
    <t>Acto administrativo de diseño y estructura organizacional</t>
  </si>
  <si>
    <t>Diseño y estructura organizacional implementado</t>
  </si>
  <si>
    <t xml:space="preserve">Esta actividad no esta programada para el periodo 2025, sin embargo se realiza una amplitud de la gestión realizada el momento de la siguiente manera:  AVANCE 90%
En el mes de enero de 2025, se realizó el ajuste de ocho contratos para la recuperación de los edificios dentro del predio del Hospital San Juan de Dios, así mismo se logra el fortalecimiento de continua de la capacidad instalada en la infraestructura y dotación hospitalaria para mejorar el acceso a los servicios de salud con contratación de personas por valor de 4.284.086.948.
Febrero de 2025: Se suscribió convenio marco tripartita entre Minsalud, Miculturas y ANIM, con el fin de que se puedan establecer contratos derivados que permitan la apropiación y ajuste de los diseños para el edificio central, y urbanismo del HSJD. Se solicitó CDP por el valor asignado por DNP, para la gestión de los recursos. Así mismo en junta de conservación, se aprueba por parte de la junta, el ingreso para la ejecución del contrato de primeros auxilios de la torre Central, por parte de Minculturas, así mismo se encuentra en trámite solicitud de CDP para contrato derivado con ANIM, para la ejecución total de las obras de recuperación del edificio Central. Por otra parte, se aprueba que el edificio de Mantenimiento inicie su funcionamiento de acuerdo con el uso establecido en el PEMP, para telemedicina y simulación, en Cabeza de la Universidad Nacional. Aprobación en Junta de Conservación.
Marzo de 2025: En este corte se adjudicaron los ocho contratos para la recuperación de los edificios dentro del predio del Hospital San Juan de Dios. Se encuentran en proceso de legalización de contratos para la suscripción de actas de inicio. Se recibieron los decretos reglamentarios para la estructura de planta y estructura organizacional del Hospital universitario San Juan de Dios y Materno Infantil, con firma del presidente: Decreto 010 del 07 de enero de 2025, Decreto 011 del 07 de enero de 2025. 
Se aprueba plan de adquisiciones para el edificio central del HUSJD y MI; Se firman actas de entrega de los edificios para obras, aprobados en diciembre y suscritos en enero de 2025. En este mes se encontraba pendiente la entrega de edificio inmunológico, Jardín infantil y San Jorge, por plazos de vigencia de comodatos, se espera jardín infantil para el 28 del mes en mención.
Para este mismo mes se expidieron Certificados de Disponibilidad Presupuestal (CDP) por un valor total de $360.811.667.754, destinados a financiar el proyecto de asistencia técnica especializada para la realización de estudios y diseños del Edificio Central, así como para el urbanismo integral. Además, estos recursos cubrirán las obras necesarias para el reforzamiento estructural y la rehabilitación tanto del Edificio Central como del urbanismo integral de la HUSJDMI. Esta asignación de recursos es fundamental para asegurar la correcta ejecución de las obras y la modernización de las infraestructuras, garantizando así que el proyecto cumpla con los estándares de calidad y seguridad.
</t>
  </si>
  <si>
    <t>Aunque no está programada para 2025, se han realizado avances significativos en la adjudicación de contratos y en la aprobación de planes de adquisiciones. Es necesario garantizar la continuidad de los procesos para el cumplimiento de la meta. Se registra un avance del 90%</t>
  </si>
  <si>
    <t xml:space="preserve">De acuerdo a la actividad programada enfocada a cumplir con la creación de una Acto administrativo de diseño y estructura organizacional, el MSPS. Mediante decreto 1959 de 2023, establece la creación del 'Hospital Universitario San Juan de Dios y Materno Infantil' como una entidad de carácter especial, del orden nacional, perteneciente al sector descentralizado, adscrito al Ministerio de Salud y Protección Social, adicional en el año 2025 el MSPS, formula los Decretos 010 y 011 del Ministerio de Salud que hacen referencia a la adopción de la estructura y la planta de personal del Hospital Universitario San Juan de Dios y Materno Infantil. El Decreto 010 establece la estructura del hospital, mientras que el Decreto 011 define su planta de personal. quedando asi la meta cumplida.
</t>
  </si>
  <si>
    <t>Esta meta rezagada se cumplió este año con la expedición del acto administrativo para el diseño y la estructura organizacional del Hospital San Juan de Dios y el Instituto Materno Infantil, avanzando en su recuperación como centros de alta complejidad. Se recomienda mantener el seguimiento para asegurar su correcta implementación.</t>
  </si>
  <si>
    <t>Contribuir con la Formulación y puesta en marcha del Plan Nacional de la Salud Rural a traves de los lineamiento del Plan Territorial en Salud</t>
  </si>
  <si>
    <t xml:space="preserve">Documento Publicado </t>
  </si>
  <si>
    <t>Lineamientos para la formulacion del Plan Nacional de la Salud rural</t>
  </si>
  <si>
    <t>Documento de lineamientos para la formulacion del Plan Nacional de la Salud rural</t>
  </si>
  <si>
    <t xml:space="preserve">
Esta actividad no esta programada para el periodo 2025, sin embargo se realiza una amplitud de la gestión realizada el momento de la siguiente manera:
A. Formulación Plan Nacional de Salud Rural 2025-2031
1.  Avances en la construcción Plan de Acción del PNSR 2025-2031  - DPSAP.
2. Avances  en la elaboración del plan de trabajo para la implementación del PNSR - DPSAP.
3. Avances en la construcción del Plan de Comunicaciones del PSNR 2025-2031 de manera conjunta entre la DPSAP y la Oficina de Comunicaciones.
B. Plan de Acción Plan Nacional de Salud Rural 2025
1. Entrega a OAPES Plan de Acción del PNSR 2025  ajustado, quienes enviaron al DNP para su aprobación.
</t>
  </si>
  <si>
    <t xml:space="preserve">Dirección de Prestación de Servicios - Lisbeth Florez </t>
  </si>
  <si>
    <t>Aunque no está programada para 2025, se han realizado avances significativos en la construcción del Plan de Acción y en la elaboración del plan de trabajo para su implementación. Se recomienda incluir estos avances en el seguimiento de la gestión</t>
  </si>
  <si>
    <t>Hito 1. Formulación del PNSR. Se cuenta con el Decreto 0351 del 27 de marzo de 2025,  “por el cual se adiciona la Parte 13 del Libro 2 del Decreto número 780 del 2016 relativo al Plan Nacional de Salud Rural (PNSR)”, con el objetivo de “Garantizar el derecho fundamental a la salud de las y los campesinos, pueblos y comunidades étnicas y trabajadores de las zonas rurales y zonas rurales dispersas, […].  Hito 2. Puesta en marcha del Plan Nacional de la Salud Rural a través de los lineamientos del Plan Territorial en Salud. Para el periodo se viene avanzando en las siguientes acciones: 
1. Alistamiento para la Implementación en el marco del Plan de Trabajo del PNSR: 
1.1. Plan de comunicaciones del PNSR, elaboración conjunta con el Grupo de Comunicaciones (Comunicado de Prensa, Micrositio y elaboración de piezas comunicativas).
1.2. Reglamentación y conformación del Comité Institucional Salud Rural, del cual se cuenta con proyecto de resolución y radicado ante el viceministerio de salud para su revisión, así como la conformación del mismo con la figura de mesa hasta la reglamentación.
1.3. Reglamentación de las mesas departamentales, distritales y municipales de salud rural, del cual se cuenta con proyecto de resolución en proceso de revisión de técnica jurídica por la DPSAP.
1.4. Plan de Acción del PNSR 2025-2031, elaboración de manera conjunta con OAPES, se cuenta con la versión 2 armonizada con herramientas de política pública como el PMI y Plan Decenal Salud Pública 2022-2031 para su completitud por parte del comité. 
2. Plan de Acción PNSR 2025: 
2.1. Ajustes al Plan de Acción del PNSR 2025 de manera conjunta con las áreas intervinientes, entregado a OAPES encargado del seguimiento y reporte al DNP.
2.2. Envío Manual de Identidad del MSPS y del PNSR para el ajuste de la página web del SIIPO y disponer de su cargue.
2.3. Reporte al Plan de Acción del PNSR 2025 I Trim desde la DPSAP.</t>
  </si>
  <si>
    <t>Dirección de Prestación de Servicios - Lisbeth Florez  - Profesional Especializado DPSAP</t>
  </si>
  <si>
    <t>Esta acción, rezagada desde 2023, fue cumplida durante el presente año con la entrega del documento de lineamientos para la formulación del Plan Nacional de la Salud Rural. Se reconoce el avance logrado y se sugiere continuar con el acompañamiento técnico para su implementación efectiva en los territorios.</t>
  </si>
  <si>
    <t xml:space="preserve">Desarrollo de estrategias de financiamiento que sostengan el modelo, la formalización del personal y la garantía de la calidad
</t>
  </si>
  <si>
    <t>Proyecto de acto administrativo de ajuste a las fuentes de financiamiento de las ESE.</t>
  </si>
  <si>
    <t xml:space="preserve">Marco normativo de financiamiento de las ESE actualizado
</t>
  </si>
  <si>
    <t>Esta actividad no tiene acciones o actividades  programadas para el periodo 2025</t>
  </si>
  <si>
    <t>Dirección de Prestación de Servicios - Cesar Augusto Quintero</t>
  </si>
  <si>
    <t xml:space="preserve">Esta actividad no tiene acciones programadas para el periodo 2025. Se recomienda revisar la pertinencia de la meta y su alineación con las necesidades actuales </t>
  </si>
  <si>
    <t>Actividad no programada en la vigencia 2025, sin embargo lleva un proceso de resago desde el año 2023.
Para el periodo se estableció un documento donde se definen las estrategias de financiamiento, este acto administrativo identifica el ajuste a las  fuentes de financiamiento de las ESE, en la actualidad este documento se encuentra en revisión juridica.</t>
  </si>
  <si>
    <t>Dirección de Prestación de Servicios - Cesar Augusto Quintero - Coordinador grupo de apoyo a la Inversión Pública.</t>
  </si>
  <si>
    <t>Esta acción estratégica presenta rezago desde 2024, no desde 2023 como se ha registrado. A la fecha no se ha cumplido con la expedición del proyecto normativo requerido. Se insta a priorizar con urgencia su avance, dada su importancia para fortalecer el financiamiento de las ESE, asegurar la sostenibilidad del modelo y apoyar procesos clave como la formalización del personal y la calidad en la prestación de servicios.</t>
  </si>
  <si>
    <t>MINISTERIO DE SALUD Y PROTECCIÓN SOCIAL - OFICINA DE PROMOCIÓN SOCIAL</t>
  </si>
  <si>
    <t xml:space="preserve"> OFICINA DE PROMOCIÓN SOCIAL</t>
  </si>
  <si>
    <t>7.4 Pueblos y comunidades étnicas.</t>
  </si>
  <si>
    <t>7.4.1 Igualdad de oportunidades y garantías para poblaciones vulneradas y excluidas que
garanticen la seguridad humana</t>
  </si>
  <si>
    <t>ODS 10. Reducción de las desigualdades</t>
  </si>
  <si>
    <t>Contribuir en la construcción conjunta con las organizaciones y comunidades indígenas del Sistema Indígena de Salud Propia Intercultural  SISPI</t>
  </si>
  <si>
    <t>Soportes de Convenios y/o Resoluciones de asignación de recursos para la construcción y/o formulación de modelos y/o formas de cuidado de la salud</t>
  </si>
  <si>
    <t>Modelos de salud y/o formas del cuidado de la salud de los pueblos indigenas financiados</t>
  </si>
  <si>
    <t>No. de procesos y/o convenios formalizados para avanzar en la formulación construcción de los modelos financiados</t>
  </si>
  <si>
    <t>Durante este primer trimestre se logró la suscripción del convenio con la organización Gobierno Mayor a través del cual se dará cumplimiento a las acciones definidas en el marco del acuerdo IT2 - 55 (Convenio 1226 de 2025).
De igual manera se avanzó en las acciones técnicas para la revisión y ajuste de las propuestas presentadas por las organizaciones definidas por la Subcomisión de Salud de la MPC en el marco del cumplimiento de los acuerdos IT 2- 50 E IT2 - 54; además se realizó el trámite de la prorroga para el convenio No 1452 suscrito con la organización OPIAC a traves del cual se está dando cumplimiento a las acciones definidas en el marco del acuerdo IT 2 - 22 para la vigencia 2024</t>
  </si>
  <si>
    <t>Maritza Isaza Gómez</t>
  </si>
  <si>
    <t>Según lo reportado es importante mencionar si estas acciones apuntan a lo inicialamente formulado o si es sobre lo que se tiene como propuesta para ajuste por lo descrito en la columna V.</t>
  </si>
  <si>
    <t xml:space="preserve">Durante el periodo de reporte se llevó a cabo la formalización de los siguientes 7 convenios, con el fin de avanzar con el desarrallo de acciones que hacen parte de las fases 1 y 2 de la formulación de modelos y/o formas de cuidado de pueblos indígenas: Convenio 1413 de 2025, para el pueblo UWA con la organización ASOUWA; Convenio 1435 de 2025, con el pueblo XIONA. Convenio 1560 de 2025 con ORIVAC - Organización Regional Indígena del Valle del Cauca; Convenio 1550 de 2025 Pueblo UWA ORIC CHAPARRAL BARRO NEGRO. Convenio 1556 de 2025 con ACIVA RP - Asociación de Cabildos indigenas del Valle del Cauca Región Pacífico. Convenio 1571 de 2025 con la Asociación de Autoridades Indígenas del Suroccidente - AISO. Convenio 1636  de 2025 con el Consejo Regional Indígena del TOLIMA, CRIT. 
</t>
  </si>
  <si>
    <t>Según lo reportado por la Oficina de Promoción Social, se logra para el segundo trimestre un avance de 7 convenios suscritos para avanzar con las fases 1 y 2 de la formulación de modelos y/o formas de cuidado de los Pueblos Indigenas.
Se recibe radicado 2025160000411973 donde se evidencia el cumplimiento de las metas rezagadas del año 2023 y 2024.
Los soportes que dan cuenta de la formalización de estos 16 convenios/procesos que darían cuenta del cumplimiento de las metas para 2023 y 2024 fueron ubicados en el siguiente enlace:
https://minsaludcol.sharepoint.com/:f:/s/OFICINADEPROMOCINSOCIAL/EptN7tyET
qdAsBJ5FA1HvyYBO9H6ccpOobB_5PMDIv3ANQ?e=Wf2RZa</t>
  </si>
  <si>
    <t>Martha  Liliana Corredor 08-07-2025</t>
  </si>
  <si>
    <t>OFICINA DE PROMOCIÓN SOCIAL</t>
  </si>
  <si>
    <t>Soportes de Convenios y/o Resoluciones de asignación de recursos para la implementación de modelos y/o formas de cuidado de la salud</t>
  </si>
  <si>
    <t>Implementación de modelos y/o formas  de cuidado de la salud  de pueblos indigenas</t>
  </si>
  <si>
    <t>No. de modelos que comienzan la implementación / No de modelos que han finalizado las fases de formulación (Expedición de reglamentación) *100</t>
  </si>
  <si>
    <t xml:space="preserve">IT2-183: Avance en la radicación del ultimo desembolso del convenio y finalización del mismo el pasado 30 de marzo de 2025. Adicionalmente se reporta acuerdo entre el MSPS y la OPIAC para solicitar al DNP ajustes en el indicador de este acuerdo, una vez se tenga la propuesta de ajuste definida conjuntamente se remitirá solicitud formal al DNP.                                             IT2-191:  Avanza revisión y ajustes de la propuesta radicada por la OPIAC para la suscripción de un convenio a traves del cual se puedan garantizar las sesiones de la Mesa Tematica de Salud de la MRA para la vigencia 2025, 
</t>
  </si>
  <si>
    <t xml:space="preserve">Durante el periodo de reporte, los dos modelos de pueblos indígenas que finalizaron la fases de formulación/construcción iniciaron la fase de implementación. Para lo anterior, se llevó a cabo la suscripción de 2 convenios: 1. Con el Consejo Regional Indígena del Huila CRIHU, convenio 1565 de 2025. 2. Con el Consejo Regional Indígena del Cauca CRIC, Convenio 1421 de 2025.
</t>
  </si>
  <si>
    <t>Según reporte de la Oficina de Promoción Social para el segundo trimestre se cumple con el 100% teniendo en cuenta que los dos modelos que finalizaron las fases de formulación iniciaron las fases de implementación.</t>
  </si>
  <si>
    <t>Formular lineamientos en salud así como en los demas instrumentos técnicos y normativos para la inclusión del enfoque étnico en la atención en salud para comunidades Negras, Afrodescendientes, Raizales y Palenqueras.</t>
  </si>
  <si>
    <t xml:space="preserve"> Convenios y/o Resolución de asignación de recursos para la implementación de
Lineamiento en salud para comunidades Negras, Afrodescendientes, Raizales y Palenqueras
</t>
  </si>
  <si>
    <t>Lineamiento en salud para comunidades Negras, Afrodescendientes, Raizales y Palenqueras</t>
  </si>
  <si>
    <t xml:space="preserve">Un documento de lineamiento protocolizado en el marco de las instancias de participación de las comunidades Negras, Afrodescendientes, Raizales y Palenqueras
</t>
  </si>
  <si>
    <t xml:space="preserve">El equipo técnico para comunidades negras, afrocolombianas, raizales y palenqueras ha avanzado significativamente en la preparación de los estudios previos necesarios para la ejecución de los contratos correspondientes a los hitos 2025. Estas acciones buscan garantizar la continuidad en el cumplimiento de los acuerdos establecidos en el Plan Nacional de Desarrollo 2022-2026. Se realizó una reunión estratégica con los delegados de la Comisión III de Salud del Espacio Nacional de Consulta Previa, donde se socializaron detalladamente los hitos programados para 2025 y el presupuesto asignado a cada uno. Durante este encuentro, se abordó la importancia de la idoneidad técnica y financiera que deberá demostrar el contratista que ejecute los proyectos.Adicionalmente, se llevó a cabo una mesa de trabajo  para analizar los aportes realizados por las diferentes áreas con competencias en el Proyecto de Decreto del Modelo de Atención en Salud para las Comunidades Afrocolombianas, Raizales y Palenqueras, fortaleciendo así el enfoque diferencial en los servicios de salud.
</t>
  </si>
  <si>
    <t>Según la información que reporta la Oficina de Promoción Social avanzan un 0,05 en el primer trimestre</t>
  </si>
  <si>
    <t xml:space="preserve">En reuniones con delegados de la Comisión III en Salud del Espacio Nacional de Consulta Previa, se revisaron las acciones a implementar durante 2025 para el cumplimiento del indicador y los criterios contractuales a tener en cuenta. Se avanzó en la elaboración de un estudio previo preliminar
Se han realizado las gestiones para avanzar y esclarecer la situación de representatividad de la mesa directiva de la Comisión III del Espacio Nacional de Consulta Previa, y se ha informado a los delegados de la Comisión III sobre todas las acciones adelantadas en este proceso.
En espera que el Ministerio del Interior emita concepto que de claridad de la representación de la Comisión III, para poder avanzar en la concertación en el cumplimiento de los hitos 2025
</t>
  </si>
  <si>
    <t>Según lo reportado por la Oficina de Promoción Social para el segundo trimestre no se cumple la meta fisica pero se mencionan acciones que permitirán dar cumplimiento de "Un documento de lineamiento protocolizado en el marco de las instancias de participación de las comunidades Negras, Afrodescendientes, Raizales y Palenqueras"</t>
  </si>
  <si>
    <t>Formular lineamientos en salud así como en los demas instrumentos técnicos y normativos para la inclusión del enfoque étnico en la atención en salud para el pueblo Rrom/Gitano</t>
  </si>
  <si>
    <t xml:space="preserve">Convenios y/o Resolución de asignación de recursos para la implementación de
Lineamiento en salud para el pueblo Rrom
</t>
  </si>
  <si>
    <t>Lineamiento en salud para el pueblo Rrom</t>
  </si>
  <si>
    <t>Un documento de lineamiento protocolizado en el marco de las instancias de participación del Pueblo Rrom</t>
  </si>
  <si>
    <t>RT2-19
• Se realizo la Comisión Nacional de Dialogo Gitano en Salud los días 23 y 24 de marzo en el Hotel Dann de la Av. 19 de la Ciudad de Bogotá.  
• Se concertó que en el espacio de protocolización de los lineamientos se definirán las fechas para responder al hito 3 del acuerdo RT2-19. 
RT2-21
• Se realizo la sensibilización en temáticas relacionadas con los diferentes tipos de discapacidad, acceso a las ayudas técnicas y servicios de rehabilitación en la jornada del día 24 de marzo en el Hotel Dann de la Av. 19 de la Ciudad de Bogotá.
RT2-22
• Se concertó la ruta metodológica de las asistencias en territorio en el marco de la construcción conjunta del modelo de atención integral en salud.</t>
  </si>
  <si>
    <t xml:space="preserve">Durante la Comisión Nacional de Diálogo Gitano del 25 y 26 de junio, se acordó como nueva fecha el 10 de julio de 2025 para enviar observaciones al lineamiento de política en salud, por parte de delegados de las 9 Kumpañy y 2 organizaciones.
En el mes de junio se realizaron las asistencias territoriales en las Kumpany de: Tolima, Sabanalarga, Girón, Lasho Drom Girón y San Pelayo donde se implementó la metodología para la recolección de la información para el modelo de salud del pueblo Rrom, para dar cumplimiento al acuerdo RT2-22.
Así mismo se dejó organizado y programado para el mes de julio las asistencias técnicas restantes de: (Organización Prorrom Bogotá, Kumpany Cúcuta, Kumpany Drom Romano Cúcuta, Kumpany Sampues, Kumpany Sahagún, Kumpany San Juan de Pasto, Organización Unión Romaní, Kumpany Envigado).
</t>
  </si>
  <si>
    <t xml:space="preserve">De acuerdo con lo señalado por la Oficina de Promoción Social, para el segundo trimestre cumple un 0.05 con las acciones adelantadas para "Un documento de lineamiento protocolizado en el marco de las instancias de participación del Pueblo Rrom"
</t>
  </si>
  <si>
    <t>6. Paz total integral.</t>
  </si>
  <si>
    <t>6.1 Territorios qe se transforman con la implementación del acuerdo del teatro colon.</t>
  </si>
  <si>
    <t>6.1.2 Acuerdos sobre las victimas del conflicto: "Sistema integral de verdad, justicia, reparación y no repetición"</t>
  </si>
  <si>
    <t>ODS 16. Paz, justicia e instituciones sólidas</t>
  </si>
  <si>
    <t xml:space="preserve">Implementar el Plan Nacional de Rehabilitación Psicosocial para la Convivencia y No Repetición en cumplimiento del Punto 5 del Acuerdo de Paz en los municipios PDET o ZOMAC </t>
  </si>
  <si>
    <t>Resoluciones de asignación de recursos</t>
  </si>
  <si>
    <t>N° de municipios PDET o ZOMAC priorizados con implementación de la Estrategia de Rehabilitación Psicosocial Comunitaria en cumplimiento del punto 5 del Acuerdo de Paz</t>
  </si>
  <si>
    <t>N° de municipios PDET o ZOMAC priorizados con Estrategia de Rehabilitación Psicosocial Comunitaria implementada en la vigencia</t>
  </si>
  <si>
    <t>Para la vigencia 2025, en el marco de la Estrategia de Rehabilitación Psicosocial Comunitaria se asignarán 3.200 millones de pesos a ocho (8) municipios. En el mes de febrero se proyectó la consulta a través de oficios dirigidos a siete (7) departamentos y dieciocho (18) municipios/E.S.E.
Una vez realizada la consulta y aplicados los criterios de ponderación, se prevé la posible implementación de la Estrategia en ocho (8) de estos municipios. Los municipios a los cuales se remite la consulta son:
Mutatá
Tarazá
El Tarra
Tibú
Convención
Tame
Puerto Caicedo
Briceño
Sardinata
Fortul
San Miguel
San José del Fragua
Corinto
Caloto
Valle del Guamuez
Algeciras
Suárez
Toribío
Finalmente, se avanzó en el proceso de expedición de la resolución de asignación de recursos y priorización territorial para la implementación de la Estrategia de Rehabilitación Psicosocial Comunitaria para la Convivencia y la No Repetición, en cumplimiento de lo establecido en la Resolución 1196 de 2024.
Este proceso contempló ejercicios de consulta técnica y concertación con siete Entidades Territoriales y dieciocho Empresas Sociales del Estado (E.S.E.), lo que permitió priorizar ocho municipios para la implementación de la Estrategia: Mutatá, Tarazá y Briceño (Antioquia); El Tarra, Tibú y Convención (Norte de Santander); Tame (Arauca); y Puerto Caicedo (Putumayo). La validación de dicha priorización fue certificada por las secretarías de salud departamentales, mediante procesos de intercambio de insumos técnicos, comunicaciones institucionales y revisión de soportes remitidos por las E.S.E.
En paralelo, se adelantó la revisión técnica y jurídica del documento de viabilidad técnica de la Estrategia, liderada por el Grupo de Asistencia y Reparación a Víctimas (GARV). Así mismo, se llevó a cabo el ejercicio de costeo para cada municipio priorizado, con base en los componentes definidos en los lineamientos técnicos y en la estructura presupuestal validada por el equipo financiero de la OPS.</t>
  </si>
  <si>
    <t>La Oficina de Promoción menciona en los avances acciones tendientes para alcanzar la meta establecida en la vigencia 2025.</t>
  </si>
  <si>
    <t>Durante el segundo trimestre de 2025 se lograron avances importantes en la formalización y alistamiento para la implementación de la Estrategia de Rehabilitación Psicosocial Comunitaria para la Convivencia y la No Repetición en territorios priorizados.
Se expidió la Resolución 1014 de 2025, mediante la cual se asignaron $3.199.967.840 para la intervención en ocho municipios PDET del Catatumbo: El Tarra, Sardinata, Tibú, Convención, El Carmen, Teorama, Hacarí y San Calixto. Los recursos fueron girados a las tres ESE —Hospital Regional Norte, Hospital Regional Noroccidental y Hospital Emiro Quintero Cañizares—, que actualmente se encuentran en la etapa de incorporación presupuestal y planeación operativa, con acompañamiento técnico para orientar las fases de implementación y la articulación institucional.
De manera paralela, se asignaron recursos para 8 municipios PDET de Arauca, Putumayo, Caquetá y Antioquia, mediante la Resolución 726 de 2025. Tras realizarse ajustes jurídicos a esta resolución a través de la Resolución 1186 de 2025, se concretaron los giros a las ESE priorizadas en estos territorios, las cuales también avanzan en su alistamiento presupuestal y operativo, con apoyo técnico para fortalecer la planeación territorial y la organización de la ejecución.
En ambos casos, se consolidaron las condiciones técnicas, administrativas y financieras necesarias para dar inicio a las actividades de implementación en los territorios priorizados, en beneficio de las comunidades más afectadas por el conflicto armado.</t>
  </si>
  <si>
    <t>Para el segundo trimestre la Oficina de Promoción Social reporta el avance de 16 municipios PDET o ZOMAC priorizados con implementación de la Estrategia de Rehabilitación Psicosocial Comunitaria en cumplimiento del punto 5 del Acuerdo de Paz. Lo anterior mediante Resolución 1014 de 2025 para la región del Catatumbo y la Resolución 726 de 2025 para Municipios de Arauca, Putumayo, Caquetá y Antioquia.</t>
  </si>
  <si>
    <t>7.3 Reparación efectiva e integral de victimas.</t>
  </si>
  <si>
    <t>7.3.1 Reparación transformadora.</t>
  </si>
  <si>
    <t>Aumentar la cobertura poblacional de la medida de rehabilitación en el marco de la reparación integral a las víctimas del Conflicto armado bajo las disposiciones del Decreto 1650 de 2022 a través del PAPSIVI y sus módulos diferenciales.</t>
  </si>
  <si>
    <t>Resolución 1015 de 2025: PAPSIVI Rural.
Resolución 1161 de 2025: PAPSIVI Región del Catatumbo.
Resolución 1162 de 2025: PAPSIVI Nacional.</t>
  </si>
  <si>
    <t>Nuevas Víctimas del conflicto armado que reciben la medida de rehabilitación en el marco de la reparación transformadora</t>
  </si>
  <si>
    <t>N° de nuevas víctimas atendidas al año.
Nota: Se parte de Línea de Base Atenciones brindadas a 2022 - acumulado</t>
  </si>
  <si>
    <t xml:space="preserve">Durante este periodo se realizó la revisión de los lineamientos técnicos y criterios de priorización de ESEs y entidades a las cuales se les transferirá recursos para la implementación del programa PAPSIVI. El Ministerio de Salud y Protección Social diseñó y coordinó las acciones frente al proceso de implementación del Programa de Atención Psicosocial y Salud Integral a Víctimas [PAPSIVI] en el marco del SGSSS, precisando orientaciones técnicas, operativas, administrativas y financieras para la ejecución del Programa a través de las Empresas Sociales del Estado.Durante el mes de marzo de 2025, se llevó a cabo la aplicación de los criterios establecidos en la Resolución 1621 de 2023, con los cual se estableció un posible universo de priorización y distribución de recursos y se realizaron las consultas a las Entidades Territoriales y las posibles Empresas Sociales del Estado para la transferencia de recursos de funcionamiento en la presente vigencia. Finalmente, se llevó a cabo la actualización de los lineamientos para la implementación del PAPSIVI con recursos de concurrencia.
Por otro lado, y en el marco del estado de conmoción interior declarado por la emergencia en el Catatumbo, se elaboró la resolución de transferencia de recursos de inversión para la implementación del PAPSIVI en la vigencia 2025. De igual manera se diseñaron los lineamientos técnicos específicos para atender dicha emergencia y se realizaron las validaciones con las entidades territoriales y las Empresas Sociales del Estado receptoras del recurso.  </t>
  </si>
  <si>
    <t>La Oficina de Promoción menciona en los avances, acciones tendientes para alcanzar la meta establecida en la vigencia 2025.</t>
  </si>
  <si>
    <t xml:space="preserve">Transferencia PAPSIVI Rural: Se expidió la Resolución 1015 de 2025, modificada por la Resolución 1212 de 2025 para la transferencia de recursos por valor de $4.995.637.213, para un total de cobertura 13 municipios, de 5 departamentos. Dicha transferencia se realiza a favor 9 entidades públicas, correspondientes a 8 Empresas Sociales del Estado E.S.E, y 1 Entidad Territorial del nivel municipal (Tumaco), con lo cual se espera la atención de un total de 6.584 víctimas del conflicto armado.
Transferencia PAPSIVI Catatumbo: Durante el mes de junio de 2025 se expidió la Resolución 1161 de 2025 para la transferencia de recursos por valor $4.400.032.160, para un total de cobertura en 16 municipios, de 2 departamentos de la Región del Catatumbo. Dicha transferencia se realiza a favor 10 Empresas Sociales del Estado E.S.E, con lo cual se espera la atención de un total de 6.371 víctimas del conflicto armado. La citada resolución contempla 3 líneas a saber: Línea 1. Atención a víctimas del conflicto armado en zona urbana y zona rural baja y media. Línea 2. Atención a víctimas del conflicto armado en zonas rurales dispersas con enfoque étnico. Línea 3. Atención a mujeres víctimas del conflicto armado con énfasis en delitos contra la libertad e integridad sexual.
Transferencia PAPSIVI Nacional: Se expidió la Resolución 1162 de 2025 para la transferencia de recursos por valor de $29.509.102.186, para un total de cobertura en 175 municipios, de 24 departamentos. Dicha transferencia se realiza a favor de 158 entidades públicas, correspondientes a 157 Empresas Sociales del Estado E.S.E, y 1 Entidad Territorial del nivel Distrital (Barranquilla), con lo cual se espera la atención de un total de 62.488 víctimas del conflicto armado.
Finamente, se ha venido haciendo asistencia y seguimiento técnico a la formulación de proyectos de concurrencia de las Entidades Territoriales del nivel departamental, distrital y/o municipal. 
</t>
  </si>
  <si>
    <t>La Oficina de Promoción Social para el segundo trimestre expidió tres resoluciones para atención a vitimas del conflicto armado, se espera conocer el "N° de nuevas víctimas atendidas al año" en los próximos trimestres.</t>
  </si>
  <si>
    <t>Aumentar la cobertura de atencion de Sujetos de Reparación Colectiva Etnicos conforme a la articulación con la Unidad de Vïctimas y la priorización en cada vigencia</t>
  </si>
  <si>
    <t xml:space="preserve">Documento de Viabilidad Técnica
</t>
  </si>
  <si>
    <t>Nuevos Sujetos de Reparación Colectiva atendidos desde las acciones sectoriales en el PIRC</t>
  </si>
  <si>
    <t xml:space="preserve">N° de Sujetos nuevos de Reparación Colectiva Etnicos atendidos 
Nota: Se parte de Línea de Base SRC atendidos a 2022 </t>
  </si>
  <si>
    <t>se llevó la coordinación de un espacio de articulación con la Unidad para la Atención y Reparación Integral a Víctimas, el cual tenía por objetivo revisar los sujetos de reparación colectiva a priorizar durante esta vigencia. Durante tal espacio, se acordó abordar a los SRC con PIRC protocolizados, en los cuales el MSPS acompañó la fase de formulación y estableció los compromisos con los SRC; por ende, se revisaron las actas y se realizó la articulación correspondiente para dicha priorización en la vigencia 2025. De esta manera se priorizaron los siguientes Sujetos de Reparación Colectiva: RESGUARDO CHAMI UNIFICADO, CONSEJO COMUNITARIO LAS PALMITAS, RESGUARDO INDIGENA COLONIAL CAÑAMOMO Y LOMA PRIETA, RESGUARDO INDIGENA DE MAYASQUER DEL PUEBLO DE LOS PASTOS, RESGUARDO SAN LORENZO, PUEBLO KISGO, RESGUARDO GITO DOKABU, COMUNIDAD DEL PUEBLO INDÍGENA ETTE ENNAKA CHIMILA y COMUNIDAD PUEBLO PIJAO DE ATACO. Se encuentra en evaluación la forma de contratación para garantizar dichas acciones reparadoras a través de convenio interadministrativo con la UARIV.</t>
  </si>
  <si>
    <t xml:space="preserve">Se ha elaborado y presentado el documento de viabilidad técnica correspondiente a la asignación de recursos por un valor de $2.950.078.074, para la implementación de Acciones Reparadoras de la medida de rehabilitación que se llevará a cabo en 25 Sujetos de Reparación Colectiva Étnica vigencia 2025, priorizados en el marco de los Planes Integrales de Reparación Colectiva (PIRC). Estas acciones se realizarán mediante la transferencia de recursos a las Empresas Sociales del Estado.
Las 16 Empresas Sociales del Estado seleccionadas para implementar las acciones reparadoras en los Sujetos de Reparación Colectiva se encuentran ubicadas en los departamentos de Magdalena, Bolívar, Risaralda, Caldas, Cauca, Chocó, Cesar, La Guajira y Nariño. Adicionalmente, se ha procedido con la solicitud de los documentos necesarios para llevar a cabo la transferencia de recursos a estas 16 Empresas Sociales del Estado priorizadas.
</t>
  </si>
  <si>
    <t>Para el segundo trimestre la Oficina de Promoción Social reporta avances en acciones adelantadas que darán cumplimiento al "N° de Sujetos nuevos de Reparación Colectiva Etnicos atendidos "
El avance de cumplimiento de la meta es cero.</t>
  </si>
  <si>
    <t>6.1.1 Fin del coflicto.</t>
  </si>
  <si>
    <t>Fortalecer los servicios de Rehabiltación de la E.S.E para la atencion de las personas con discapacidad  firmantes del acuerdo de paz</t>
  </si>
  <si>
    <t xml:space="preserve">Actas, listados y soportes de Asistencias técnicas </t>
  </si>
  <si>
    <t>No. ESE con servicios de Rehabilitación fortalecidos</t>
  </si>
  <si>
    <t>Número de ESE con servicios de Rehabilitación fortalecidos</t>
  </si>
  <si>
    <t>Estos recursos no se utilizarán en la implementación de servicios de rehabilitación funcional dado el concepto juridico de la oficina de promoción social que junto con los antecedentes , fueron expuestos a la Subdirección de asuntos normativos y concuerdan con la misma postura, que indica que las metas establecidas en los indicadores refieren que el fortalecimiento  de este tipo de servicios, debe darse con recursos de cooperación nacional e internacional, en ese sentido  la OPS toma la decisión de destinar el recurso al proceso de certificacion de discapacidad de personas  reincorporadas y personas victimas del conflicto. En este sentido, se adelantará trámite para la revisión/modificación de esta línea en esta herramienta de planeación</t>
  </si>
  <si>
    <t>la OPS manifiesta que con recursos nación no se podrá adelantar el cumplimiento de esta acción sino con recursos de Cooperación Internacional, es importante revisar y acogerse al procedimiento DESP08- FORMULACIÓN, MONITOREO Y SEGUIMIENTO AL PLAN ESTRATÉGICO SECTORIAL con el fin de solicitar la ajuste y/o modificación pertinente.</t>
  </si>
  <si>
    <t>Durante el segundo trimestre de 2025, se desarrolló Asistencia Técnica, para fortalecer los procesos de rehabilitación de firmantes de paz o personas reincorporadas, en los temas de: Plan de Choque y ruta para la adecuada identificación, acompañamiento y realización del proceso de certificación en discapacidad de personas firmantes, además de la socialización de las Resoluciones 1197 y 1539 de 2024. Estas asistencias fueron dirigidas a delegados de las ESE, referentes de discapacidad de las Entidades territoriales y enlaces de salud Biosocial de la Agencia para la Reincorporación y Normalización – ARN Total sesiones en el segundo trimestre: Seis (6) con 10 ESE.</t>
  </si>
  <si>
    <t>Según lo reportado por la Oficina de Promoción Social para el segundo trimestre se atendieron  10 ESE con servicios de Rehabilitación fortalecidos en los procesos de rehabilitación de firmantes de paz o personas reincorporadas mediante asistencias técnicas con un avance del 71%.</t>
  </si>
  <si>
    <t>5. Convergencia regional.</t>
  </si>
  <si>
    <t>5.1 Fortalecimiento de vinculos con la poblacion colombiana en el exterior, e inclusión y protección de la poblacion migrante.</t>
  </si>
  <si>
    <t>5.1.2 Mecanismos de proteccón para la población migrante en transito, refugiados y con vivación de permanencia en el territoria nacional.</t>
  </si>
  <si>
    <t>Brindar acompañamiento psicosocial a la población migrante, población colombiana retornada y comunidades de acogida o receptoras en el marco del Conpes 4100 de 2022 (Línea No 1.2 del objetivo OE1 de la Matriz PAS del mencionado Conpes).</t>
  </si>
  <si>
    <t>Documentos y/o Resoluciones de asignación de recursos para la implementación de la estrategia de acompañamiento Psicosocial. Reportes con el número de personas que reciben acompañamiento psicosocial</t>
  </si>
  <si>
    <t xml:space="preserve">N° de personas migrantes, colombiano/as retornad/as y personas de las comunidades de acogida o receptoras que reciben acompañamiento psicosocial. </t>
  </si>
  <si>
    <t xml:space="preserve">N° de personas atendidas en el marco de la Estrategia de acompañamiento psicosocial para población migrante. 
</t>
  </si>
  <si>
    <t>Durante este periodo, con el propósito de avanzar en la implementación de la estrategia de acompañamiento psicosocial para la población migrante, se expidió la Resolución 401 del 10 de marzo de 2025 por medio de la cual se adopta la estrategia de acompañamiento psicosocial para población migrante, colombianos retornados y comunidades de acogida y la definición de los criterios de asignación.  
Posterior a la expedición de la presente resolución, se ha avanzado en la realización del costeo, ponderación territorial y en el proyecto de resolución de transferencia de recursos a las Empresas Sociales del Estado para la implementación territorial de la estrategia de acompañamiento psicosocial para la población migrante, colombianos retornados y comunidades de acogida. 
A su vez, se generó el certificado de disponibilidad presupuestal por un valor de 2000 millones de pesos para implementación de la estrategia de acompañamiento psicosocial población migrante, colombianos retornados y comunidades de acogida. 
De igual forma, se ha avanzado en la formulación de los lineamientos técnicos y metodológicos para la implementación de la estrategia de acompañamiento psicosocial para la población migrante, colombianos retornados y comunidades de acogida.</t>
  </si>
  <si>
    <t xml:space="preserve">La oficina de Promoción Social maenciona acciones que iniciaron para dar cumplimiento a la meta de  personas atendidas en el marco de la Estrategia de acompañamiento psicosocial para población migrante. </t>
  </si>
  <si>
    <t>Durante este periodo, con el propósito de avanzar en la implementación de la estrategia de acompañamiento psicosocial para la población migrante, se ha avanzado en el ajuste del proyecto de resolución de transferencia de recursos a las Empresas Sociales del Estado para la implementación territorial de la estrategia de acompañamiento psicosocial para la población migrante, colombianos retornados y comunidades de acogida y trámite para firma.
A su vez, se generó los lineamientos técnicos para la implementación de la estrategia de acompañamiento psicosocial para la población migrante, colombianos retornados y comunidades de acogida el cual se encuentra por revisión del área juridica.</t>
  </si>
  <si>
    <t>Según lo reportado por la Oficina de Promoción Social para el segundo trimestre no se cumple la meta fisica pero se mencionan acciones  para dar cumplimiento al "N° de personas atendidas en el marco de la Estrategia de acompañamiento psicosocial para población migrante."</t>
  </si>
  <si>
    <t>Fortalecer las capacidades tecnicas de las entidades territoriales para la implementacion de los lineamientos de atención integral en salud con enfoque diferencial dirigido a población migrante y población colombiana retornada.</t>
  </si>
  <si>
    <t>Entidades territoriales fortalecidas tecnicamente para la implementacion de lineamientos</t>
  </si>
  <si>
    <t>No. Entidades territoriales fortalecidas tecnicamente para la implementacion de lineamientos</t>
  </si>
  <si>
    <t>Durante el primer trimestre de 2025, se realizaron cuatro (4) asistencias técnicas en modalidad virtual dirigida a la territorial de Boyacá, Valle del Cauca, Bolívar y Buenaventura para el abordaje diferencial en salud, especificamente en el plan de atención y estrategia de acompañamiento psicosocial para la población migrante, refugiada, retornada y comunidades de acogida.</t>
  </si>
  <si>
    <t>La oficina de Promoción Social en la descripción de avances menciona 4 asistencias técnicas. Favor aclarar como se logra la meta del No. Entidades territoriales fortalecidas tecnicamente para la implementacion de lineamientos.</t>
  </si>
  <si>
    <t>Entre abril y junio del 2025, el Equipo de migración y salud realizó  asistencias técnicas  a 26 Entidades Territoriales (departamentales, distritales y municipales), todo esto en el marco del Plan anual de Asistencias Técnicas de la Oficina de Promoción Social. 
Las asistencias técnicas estuvieron orientadas a la transferencia de los lineamientos que el Ministerio adelanta para las atenciones en salud de la población migrante, refugiada y retornada. De esta manera, las líneas trabajadas en los encuentros con las Entidades Territoriales fueron las siguientes: a) la socialización del Plan de atención del sector salud para la población migrante, refugiada, retornada y comunidades de acogida; b) socialización y acompañamiento en la conformación de las mesas técnicas territoriales de migración y salud; c) acompañamiento en la implementación de la Estrategia de acompañamiento psicosocial.</t>
  </si>
  <si>
    <t>Según lo reportado por la Oficina de Promoción Social en el segundo trimestre fortalecieron las capacidades tecnicas a 26 entidades territoriales para la implementacion de los lineamientos de atención integral en salud con enfoque diferencial dirigido a población migrante y población colombiana retornada.</t>
  </si>
  <si>
    <t>Implementar las acciones del sector salud en  la Política Pública Nacional de Envejecimiento y Vejez, bajo el principio de corresponsabilidad individual, familiar, social y estatal.</t>
  </si>
  <si>
    <t>Informe sobre la implementación de la Política Pública Nacional de Envejecimiento y Vejez</t>
  </si>
  <si>
    <t xml:space="preserve">Informe anual de la implementación de la Política Pública Nacional de Envejecimiento y Vejez </t>
  </si>
  <si>
    <t>Informe de implementacion de la politica</t>
  </si>
  <si>
    <t>Durante el primer trimestre de 2025 se solicitaron insumos a las entidades corresponsables de la implementación de la Política Pública Nacional de Envjecimiento y Vejez, sobre las acciones adelantadas durante la vigencia 2024, así como a las diferentes dependencias de Minsalud, actualmente se cuenta con una versión preliminar del Informe para el Congreso de la República.</t>
  </si>
  <si>
    <t>La descricpción de lo reportado en la descricpción de avances correspondería al avance de la vigencia 2024, para la vigencia 2025 si no hay avances en al meta se debe dejar claridad por tanto se entiende que el avance es cero para el primer trimestre.</t>
  </si>
  <si>
    <t>Se presento el Informe para el Congreso de la República sobre la implementación de la Política Pública Nacional de Envejecimiento y Vejez 2022 – 2031 Vigencia 2024, con el radicado No. 2025164001495151 el 10 de junio de 2025</t>
  </si>
  <si>
    <t>De acuerdo con lo señalado por la Oficina de Promoción Social, para el segundo trimestre cumple un 100% de la meta con la presentación del informe de implementación de la Política Pública Nacional de Envjecimiento y Vejez presentado al Congreso de la República en el mes de Junio.</t>
  </si>
  <si>
    <t>7.2 Colombia igualitaria, diversa y libre de discriminación.</t>
  </si>
  <si>
    <t>7.2.1 Construcción de tejido social diverso, con garantia de derechos y sin discrimicón.</t>
  </si>
  <si>
    <t xml:space="preserve">Implementar las acciones del sector salud en la Política Pública Social para Habitantes de la Calle – PPSHC con el fin de garantizar la protección, el restablecimiento y la inclusión social de esta población. </t>
  </si>
  <si>
    <t>Informe de implementación de la política</t>
  </si>
  <si>
    <t>Informe anual de la implementación de la Política Pública Social para Habitantes de la Calle – PPSHC</t>
  </si>
  <si>
    <t>Teniendo en cuenta que en marzo de 2024 se culminó el proceso de entrega de la rectoría de la Política Pública Social para Habitantes de la Calle (PPSHC) a la Dirección para Personas en Situación de Calle del Ministerio de Igualdad y Equidad, a partir del informe de lo avanzado en 2024, éste solo dará cuenta de las acciones  del sector salud. En este sentido, durante el periodo de reporte, el equipo técnico sostuvo reuniones internas para definir la ruta de trabajo y avanzar en el primer nivel de concertación institucional del Plan Sectorial de Atención Integral en Salud de Personas Habitantes de la Calle de la PPSHC; el cual consiste en revisar, ajustar y actualizar las acciones planteadas en las versiones preliminares del Plan de Acción. Como resultado de estos diálogos, se acordó priorizar una reunión con la Oficina Asesora de Planeación y Estudios Sectoriales en abril, con el fin de presentar la propuesta metodológica para la formulación del Plan Sectorial, que fue concertada con la Dirección para Personas en Situación de Calle del Ministerio de Igualdad y Equidad (2024). El objetivo de este encuentro es el de recibir retroalimentación para optimizar el proceso dentro del Ministerio de Salud y Protección Social y, posteriormeten, coordinar su implementación con las Secretarías de Salud de los entes territoriales. No obstante, el proceso de formulación del plan sectorial depende del avance en la formulación del plan de acción de la PPSHC liderado por el Ministerio de Igualdad y Equidad, ya que deben formularse de manera articulada, bajo la misma línea técnica y operativa.</t>
  </si>
  <si>
    <t>Se avanzó significativamente en la revisión de la matriz Plan de Acción elaborada en 2022 por el Equipo Técnico de Habitanza en Calle. Este análisis permitió incluir acciones específicas del Componente de Atención Integral en Salud que son responsabilidad directa de los entes territoriales del sector salud.
Asimismo, durante la Asistencia Técnica sobre Generalidades de Planeación Integral en Salud brindada por la Dirección de Epidemiología y Demografía, se proporcionaron orientaciones a los delegados territoriales del sector salud. En esta sesión, coordinada por el equipo de Habitanza en Calle, se destacó la importancia de incluir a la población en situación de calle en la formulación de los Planes Territoriales en Salud. Esta inclusión es un requisito fundamental para la elaboración de los Planes de Acción Territoriales vinculados a la Política Pública Social para Habitantes de la Calle y para la formulación de los Planes de Acción Indicativos en los municipios y distritos que cuenten con Políticas Públicas Territoriales específicas sobre este fenómeno social.
En cuanto al PSAIPHC, se realizó un ajuste final en mayo, enviándose la propuesta al Ministerio de Igualdad y Equidad (MIE) para su presentación ante el Departamento Nacional de Planeación. En junio, se celebró una reunión virtual con el equipo de la OAPES para revisar los avances técnicos y metodológicos del PSAIPHC, en el contexto del traslado de la rectoría al Ministerio de Igualdad y Equidad. OAPES expresó su disposición para revisar los documentos entregados por la Oficina de Promoción Social, subrayando la importancia de esperar los lineamientos definitivos del nuevo ente rector. Finalmente, se acordó el envío de los insumos para retroalimentación y se estableció una próxima reunión de seguimiento.</t>
  </si>
  <si>
    <t>De acuerdo con lo señalado por la Oficina de Promoción Social, para el segundo trimestre avanza en un 0,25 de la meta, con las acciones adelantadas y registradas en la descripción de avances para el Informe anual de la implementación de la Política Pública Social para Habitantes de la Calle – PPSHC</t>
  </si>
  <si>
    <t xml:space="preserve">Reglamentar el funcionamiento de los servicios sociosanitarios para fortalecer la calidad de la atencion de poblacion vulnerable que los demanda.  </t>
  </si>
  <si>
    <t>Resolución con los estándares de funcionamiento de los centros de atención a personas mayores</t>
  </si>
  <si>
    <t>Actos administrativos de reglamentacion</t>
  </si>
  <si>
    <t xml:space="preserve">
Numero de Actos administrativos de reglamentacion
</t>
  </si>
  <si>
    <t>Se designaron recursos por valor de mil millones de pesos para un convenio, para lo cual durente el primer trimestre de 2025 se formulo en anexo técnico: Lineamientos técnicos para la formulación de los estándares de funcionamiento de los Centros de atención a personas mayores, formulación del proceso sancionatorio, y el desarrollo de una herramienta tecnológica para el Registro de Entidades Prestadoras de Servicios Socio -sanitarios (REPSSO), el cual se encuentra en revisión del equipo financiero y de la Oficina de Tecnologías de la Información OTIC.</t>
  </si>
  <si>
    <t>De acuerdo con lo reportado avanzan en un 0,25 para este trimestre con las acciones descritas</t>
  </si>
  <si>
    <t>Se solicito dividir y modificar el CDP uno para el convenio con objeto "Aunar esfuerzos técnicos, administrativos y financieros para la formulación de los estándares de funcionamiento de los centros de atención a personas mayores" por el valor de $940.000.000  y otro CDP para un contrato de prestación de servicios profesionales para un perfil de ingeniero que diseñe el aplicativo del Registro de Entodades Prestadoras de Servicios Socio-sanitarios, por un valor de $60.000.000=. Durante el segundo trimestre, se modifico el anexo técnico, se realizó el costeo y se elaboro el estudio previo.</t>
  </si>
  <si>
    <t>Según reporte de la Oficina de Promoción Social para el segundo trimestre se cumple con un 0,25 de la meta total, con las acciones adelantadas y descritas en la descripción de avances para lograr el acto administrativo de reglamentación.</t>
  </si>
  <si>
    <t>7.1 El cambio es con las mujeres.</t>
  </si>
  <si>
    <t>7.1.1 Garantia de los derechos en salud plena para las mujeres.</t>
  </si>
  <si>
    <t xml:space="preserve">ODS 5. Igualdad de genero. </t>
  </si>
  <si>
    <t>Formular la política de salud para las mujeres que garantice el goce pleno de sus derechos, el fomento de la participación social y ciudadana.</t>
  </si>
  <si>
    <t>Documento Política Pública Salud Plena</t>
  </si>
  <si>
    <t>Politica de salud para las mujeres formuladas</t>
  </si>
  <si>
    <t>Una politica de salud para las mujeres formulada.</t>
  </si>
  <si>
    <t>Para la formulación de la Política Pública de Salud Plena para las Mujeres, en el primer trimestre se avanzó en la elaboración de los documentos de especificaciones técnicas que acompañan los estudios previos para la puesta en marcha de un convenio interadministrativo mediante el cual se adelante el proceso. Los documentos fueron radicados para revisión del área contractual y jurídica de MSPS. Se proyecta la ejecución del convenio a partir del segundo trimestre.</t>
  </si>
  <si>
    <t>De acuerdo con lo reportado avanzan en un 0,01 para este trimestre con las acciones descritas</t>
  </si>
  <si>
    <t>Para la formulación de la Política Pública de Salud Plena para las Mujeres, en el segundo trimestre se realizaron los ajustes requeridos por el area contractual y juridica de MSPS  para elaboración de los documentos de especificaciones técnicas que acompañan los estudios previos para la puesta en marcha de un convenio interadministrativo con la Universidad del Valle mediante el cual se adelantará el proceso. Se proyecta la ejecución del convenio a partir del segundo semestre del año.</t>
  </si>
  <si>
    <t>Según reporte de la Oficina de Promoción Social para el segundo trimestre se cumple con un 0,001 de la meta total, con las acciones adelantadas y descritas en la descripción de avances para lograr el documento de la Politica de salud para las mujeres formuladas.</t>
  </si>
  <si>
    <t>MINISTERIO DE SALUD Y PROTECCIÓN SOCIAL - OFICINA OTIC</t>
  </si>
  <si>
    <t>OFICINA OTIC</t>
  </si>
  <si>
    <t>Diseño, desarrollo y puesta en operación del sistema nacional de información y banco de datos del Sector Salud y Protección Social</t>
  </si>
  <si>
    <t>Ssistema unificado de información en salud en operación</t>
  </si>
  <si>
    <t>Sistema nacional de información y banco de datos del Sector Salud y Protección Social desarrollado e implementado</t>
  </si>
  <si>
    <t>(No de acciones realizadas/No de acciones programadas)*100</t>
  </si>
  <si>
    <t>Se avanza en el desarrollo del mecanismo de interoperabilidad de la historia clínica electrónica - IHCE, en la implementación del mecanismo público de validación FEV-RIPS, el desarrollo de componentes del Sistema de información de Atención Primaria en Salud, el desarrollo de funcionalidades del módulo de incapacidades del Sistema de información de Prestaciones Económicas - SIPE, en el desarrollo de los módulos de seguimiento y control de Transferencias- SINTRA, en pruebas para el sistema de seguimiento de niños, niñas y adolescentes con cáncer -SECANI, en el sistema de información de abastecimiento de medicamentos, entre otros, en la operación de los aplicativos misionales y, se adelantaron los procesos de contratación del recurso humano</t>
  </si>
  <si>
    <t xml:space="preserve">M. Cristina Cruz </t>
  </si>
  <si>
    <t>Teniendo en cuenta la informacion suministrada por la dependencia se avanza para el cumplimiento de la meta y se seguirán realizando actividades para lograr lo correspondiente. No se mencionan dificultades</t>
  </si>
  <si>
    <t xml:space="preserve">Se avanza en el desarrollo del mecanismo de interoperabilidad de la historia clínica electrónica - IHCE, con la realización de la conectatón el pasado 20 de junio para validar la capacidad de los prestadores para el intercambio y visualización del Resumen Digital de Atención - RDA, se dispone del componnete poblacional y de  4 tableros de control en el sistema integrado de atención primaria en salud SI-APS,  en la implementación del mecanismo público de validación FEV-RIPS, en el módulo de incapacidades del Sistema de información de Prestaciones Económicas - SIPE, desarrollo de la interoperabilidad con el Sistema de Afiliación Transaccional- SAT para la actualización de datos de contacto del aportante y con la PILA, para la obtención de datos complementarios del pago de incapacidades,  en el desarrollo de los módulos de seguimiento y control de Transferencias- SINTRA,  en pruebas para el  sistema de seguimiento de niños, niñas y adolescentes con cáncer -SECANI, en el sistema de información de abastecimiento de medicamentos, en operación de los aplicativos misionales y se adelantan  procesos de contratación de servicios tecnológicos, entre ellos el de nube pública.
</t>
  </si>
  <si>
    <t xml:space="preserve">MINISTERIO DE SALUD Y PROTECCIÓN SOCIAL -
FONDO NACIONAL DE ESTUPEFACIENTES </t>
  </si>
  <si>
    <t xml:space="preserve">FONDO NACIONAL DE ESTUPEFACIENTES </t>
  </si>
  <si>
    <t>Establecer iniciativas que permitan mejorar la soberanía sanitaria  en el marco de la misionalidad del Fondo Nacional de Estupefacientes -FNE-, a partir de su implementación y conforme a los medicamentos monopolio del Estado, sustancias fiscalizadas y/o las que se determinen.</t>
  </si>
  <si>
    <t>Iniciativas de soberanía sanitaria conforme a los medicamentos monopolio del estado</t>
  </si>
  <si>
    <t>Número de iniciativas formuladas para garantizar la soberanía sanitaria que cuentan con apoyo técnico – administrativo del FNE para su desarrollo</t>
  </si>
  <si>
    <t>(Número de iniciativas de soberanía sanitaria que recibieron apoyo técnico administrativo del FNE / Número total de iniciativas de soberanía sanitaria programadas en el año) × 100</t>
  </si>
  <si>
    <t>* El FNE como parte de las actividades de acompañamiento y seguimiento a la propuesta generada en conjunto con la Universidad de Antioquia, Universidad del Cauca y Departamento del Cauca, participó en el mes de febrero de 2025 en una mesa de trabajo convocada en la ciudad de Medellin, a fin de definir la ruta de continuidad de la propuesta para la producción de Materia Prima de Morfina HCL a base de amapola. Adicionalmente, participó en el proceso de actualización y ajuste del proyecto estructurado en conjunto, para ser presentado a la Gobernación del Cauca de conformidad con los lineamientos dados.                                                         * El Medicamento Metilfenidato 10 mg Tabletas de producción nacional, como propuesta liderada por el FNE para garantizar la soberania sanitaria en materia de medicamentos monopolio, fue entregado el  12 de diciembre de 2024 con un total de 76. 212 CAJAS X 30 TABLETAS. El proceso de pago y cierre de contrato esta presupuestado para el mes de abril de 2025.</t>
  </si>
  <si>
    <t>Kenny Mercedes Canencio</t>
  </si>
  <si>
    <t>En el primer trimestre, el FNE alcanzó un 20 % de la meta anual de iniciativas formuladas (1 de 5) al participar en una mesa de trabajo interinstitucional en Medellín y avanzar en la entrega de 76 212 cajas de Metilfenidato 10 mg con cierre contractual previsto en abril de 2025; además, se generaron el documento de ruta de continuidad para la producción de Morfina HCl y el informe de ajuste del proyecto para la Gobernación del Cauca. A nivel cualitativo, se fortaleció la articulación técnica entre el FNE, las universidades de Antioquia y del Cauca y las autoridades regionales, se estandarizó la metodología de seguimiento con plantillas de actas y términos de referencia claros, y se posicionó la iniciativa como modelo de soberanía sanitaria, mejorando la visibilidad del FNE como promotor de proyectos estratégicos de medicamentos monopolio.</t>
  </si>
  <si>
    <t>Durante el segundo trimestre de la vigencia 2025 el FNE participó en la sustentación de la nueva propuesta generada en conjunto con la Universidad de Antioquia y Cauca, para la producción de materia prima de Morfina Clorhidrato, realizada ante la secretaria de desarrollo y planeación del departamento del Cauca. Adicionalmente se adelantaron mesas de trabajo internas a fin de generar una actualización del documento, como nueva propuesta enfocada en el aprovechamiento de los cultivos existentes como alternativa a la sustitución. Se socializó la propuesta generada a personal del Observatorio de drogas de Minjusticia.</t>
  </si>
  <si>
    <t xml:space="preserve">Se observa que el FNE logró un avance físico parcial del 10% frente a la meta acumulada del 40% para este trimestre, mediante hitos como la realización de mesas interinstitucionales, actualización y sustentación de la propuesta de producción de Morfina Clorhidrato y socialización con actores clave como la Gobernación del Cauca y el Observatorio de Drogas. En cuanto al avance financiero, se destaca la entrega de 76.212 cajas de Metilfenidato (hito 2024) con cierre de pago presupuestado para abril de 2025, aún pendiente de legalización total. Se recomienda asegurar la formalización de la iniciativa priorizada y finalizar el pago del contrato para cumplir con el porcentaje de meta rezagada y evitar retrasos acumulados en la ejecución física y presupuestal.
</t>
  </si>
  <si>
    <t>Monica Kelly Camacho.   11-07-2025</t>
  </si>
  <si>
    <t>MINISTERIO DE SALUD Y PROTECCIÓN SOCIAL-OFICINA ASESORA DE PLANEACIÓN Y ESTUDIOS SECTORIALES</t>
  </si>
  <si>
    <t>OFICINA ASESORA DE PLANEACIÓN Y ESTUDIOS SECTORIALES</t>
  </si>
  <si>
    <t>Todas las dimensiones</t>
  </si>
  <si>
    <t>Todas las politicas</t>
  </si>
  <si>
    <t>Establecer y socializar los lineamientos para la Formulación e Implementación del Plan de Fortalecimiento y Mantenimiento del Modelo Integrado de Planeación y Gestión MIPG del Ministerio de Salud y Protección Social y sus entidades adscritas.</t>
  </si>
  <si>
    <t>Documentos socializacón lineamientos elaborado y socializado</t>
  </si>
  <si>
    <t>Documento presentacion de  los lineamientos elaborado y socializado</t>
  </si>
  <si>
    <t xml:space="preserve">Numero de documento de presentacion de  los lineamientos elaborado y socializado </t>
  </si>
  <si>
    <t xml:space="preserve">Durante el primer trimestre de la vigencia 2025, se socializarón los lineamientosy recomendaciones para el reporte FURAG 2024 a las entidades adscritas. 
En este sentido, en el primer trimestre de la vigencia 2024 se avanzó con el alistamiento de información para el reporte FURAG 2024 por parte de las entidades adscritas.  Respecto a los lineamientos para la Formulacion de los Planes de Fortalecimiento y mantenimiento MIPG estan previsto para el segundo trimestre de la presente vigencia,una vez se realice el reporte del formulario FURAG 2024, teniendo en cuenta que este reporte es insumo para la formulación. Teniendo en cuenta lo anterior, esta actividad esta prevista a realizarse el seguntro trimestre de 2025.
</t>
  </si>
  <si>
    <t>Carlos Fabian Meneses Paez</t>
  </si>
  <si>
    <t>En este periodo se realizo alistamiento para de la informacion para realizar posteriormente el reporte del informe FURAG</t>
  </si>
  <si>
    <t>Durante este trimeste, se realizó socialización de los lineamientos para la formulación de los Planes de Fortalecimiento y Mantenimiento MIPG 2025, a los lideres de las Politicas de Gestión y Desempeño del MSPS y a las entidades adscritas. Esta socialización de lineamientos se realizó a traves de oficios y memorandos los cuales contenian las instrucciones para la formulación de los planes de fortalecimiento y mantenimiento MIPG 2025. Por lo anterior, se avanzo en el cumplimiento del 100% de la meta establecida para la vigencia 2025.</t>
  </si>
  <si>
    <t>Teniendo en cuenta la informacion suministrada por la dependencia se cumplio la meta en un 100%, segun la  programacion realizada para la vigencia</t>
  </si>
  <si>
    <t xml:space="preserve">Realizar seguimiento a la formulacion e implementación de los Planes de Fortalecimiento y Mantenimiento del Modelo Integrado de Planeación y Gestión MIPG del Ministerio de Salud y Protección Social y sus entidades adscritas. </t>
  </si>
  <si>
    <t>Matriz Plan de Fortalecimiento y Mantenimiento MIPG</t>
  </si>
  <si>
    <t>Seguimientos a la formulacion e implementación de los Planes de Fortalecimiento y Mantenimiento del Modelo Integrado de Planeación y Gestión MIPG</t>
  </si>
  <si>
    <t>(Numero de seguimientos ejecutados/Numero de seguimientos programados)</t>
  </si>
  <si>
    <t>El seguimiento de los Planes de Fortalecimiento y Mantenimiento para la vigencia 2025 estan previstos para realizarse a partir del segundo trimestre del 2025. Durante el mes de mayo se realizará seguimiento a la formulacón de los Planes de Fortalecimiento y Mantenimiento MIPG y en el segundo trimestre se realizara seguimiento al avance de las acciones.</t>
  </si>
  <si>
    <t>en este periodo se realizo alistamiento para de la informacion para ser reportada en el segundo trimestre.</t>
  </si>
  <si>
    <r>
      <t xml:space="preserve">Durante el segundo trimestre, se realizó </t>
    </r>
    <r>
      <rPr>
        <b/>
        <sz val="10"/>
        <rFont val="Calibri"/>
        <family val="2"/>
        <scheme val="minor"/>
      </rPr>
      <t>seguimiento a la formulación de los planes de seguimiento y mantenimiento MIPG 2025 del Minsalud y las entidades adscritas</t>
    </r>
    <r>
      <rPr>
        <sz val="10"/>
        <rFont val="Calibri"/>
        <family val="2"/>
        <scheme val="minor"/>
      </rPr>
      <t>. De igual manera, se formularón dichos planes por parte del Ministerio de Salud y Protección Social y las Entidades Adscritas. El seguimiento a la ejecuciòn del I Semestre esta previsto a realizarse en el mes de julio. En este sentido se reporta como parte del primer seguimiento la formulación de los planes anteriormente mencionados</t>
    </r>
  </si>
  <si>
    <t>segun la informacion suministrada por la dependencia la meta para este trimestre tuvo un avance del 100%, teniendo en cuenta la programacion para este periodo.</t>
  </si>
  <si>
    <t>MNISTERIO DE SALUD Y PROTECCIÓN SOCIAL-SECRETARIA GENERAL</t>
  </si>
  <si>
    <t>SECRETARIA GENERAL</t>
  </si>
  <si>
    <t>Acompañar y expedir concepto y/o lineamientos y/o  autorizaciones en marco del proceso de modernización institucional de las entidades adscritas al MSPS  acorde a las funciones y responsabilidades misionales y las exigencias del Plan Nacional de Desarrollo – PND.</t>
  </si>
  <si>
    <t>Documento Técnico del rediseño</t>
  </si>
  <si>
    <t>Concepto y/autorizaciones proceso de modernización institucional.</t>
  </si>
  <si>
    <t>(Conceptos y/o lineamientos y/o autorizaciones para el proceso de modernización institucional de las entidades adscritas al MSPS  expedidos / Conceptos y/o lineamientos y/o autorizaciones para el proceso de modernización institucional de las entidades adscritas al MSPS  solicitados) *100</t>
  </si>
  <si>
    <t>Se adelantó la presentación de la información por parte del Director de desarrollo Organizacional donde se recuerda proceso metodológico y de trámite (Crcular 100-011-23) y se da participación a cada una de las entidades para fijar compromisos. Minsalud (Marzo concluiría ejercicio 469 nuevos y FNE 107) , fonprecon 37 nuevos, Invima nuevos 2200 y or provisiónm 79 ya provistosy se reduccontratos de manera directa; Dermatológico 52 nuevos empleos y 6 en provisión; cancerológico 259 nuevos empleos 669 formalización.
Compromisos. ADRES seguir crograma con la universidad INS reportar datos de provisión y  reducción de contratos.
\\minspsvm95\SubdirecciónGestiónTalentoHumano\2025\1 Programa Entorno Laboral Saludable\Planes\SectorialcMonitoreo\2025Feb05 Seguimiento Plan Formalización.pdf</t>
  </si>
  <si>
    <t>Edgar Gonzalez Salas</t>
  </si>
  <si>
    <t>De acuerdo a la información reportada por la dependencia, el avance acumulado del 2025 es del 10%</t>
  </si>
  <si>
    <t>Finalizado documento técnico de rediseño /Avance Decreto de Planta/Avance actualización Decreto de funciones Ministerio/ Desarrollo de acuerdo al cronograma de espacios de participación con los sindicatos del Ministerio dando cumplimiento a la normatividad vigente/</t>
  </si>
  <si>
    <t>De acuerdo a la información reportada por la dependencia, el avance acumulado del 2025 es del 70%</t>
  </si>
  <si>
    <t>SANATORIO AGUA DE DIOS</t>
  </si>
  <si>
    <t xml:space="preserve">7. Actores diferenciales para el cambio </t>
  </si>
  <si>
    <t>Fortalecer la humanización en los servicios a partir de la implementación de estrategias de atención con enfoque diferencial por orientación sexual e identidades de género diversas para la atención integral de las personas LGBTIQ</t>
  </si>
  <si>
    <t xml:space="preserve">Informe de avance el No. de lineamientos implementados </t>
  </si>
  <si>
    <t>Porcentaje de cumplimiento del plan de acción para la implementación de las políticas de atención con enfoque diferencial y humanización</t>
  </si>
  <si>
    <t>(Número de actividades ejecutadas del plan de acción para la implementación de las políticas de atención con enfoque diferencial y humanización / Total de actividades programadas en el plan de acción) × 100</t>
  </si>
  <si>
    <t>"El Sanatorio de Agua de Dios E.S.E. ha implementado la Política de Atención con Enfoque Diferencial, la cual aborda la superación del binario hombre-mujer y el reconocimiento de la diversidad. Esta política establece los lineamientos y estrategias necesarias para garantizar una atención inclusiva y diferenciada en la institución.
Con su implementación, se ha logrado la meta establecida para el cuatrienio 2023–2026. Sin embargo, es importante mencionar que, aunque la meta se ha cumplido, el Sanatorio de Agua de Dios E.S.E. continúa con su implementación y despliegue. Por esta razón, durante el primer trimestre de 2025, se llevaron a cabo acciones de capacitación dirigidas a los usuarios y al personal sobre los lineamientos de la política.
"
En conclusión, para esta estrategia, la meta establecida para el cuatrienio 2023–2026 se alcanzó en el último trimestre del año 2024.</t>
  </si>
  <si>
    <t>Jonhatan Elizalde Quintero</t>
  </si>
  <si>
    <t>De acuerdo con lo reportado por la entidad, la meta establecida para esta estrategia en el Plan Estratégico 2023–2026 fue alcanzada en el último trimestre del año 2024.</t>
  </si>
  <si>
    <t>El Sanatorio de Agua de Dios E.S.E. ha documentado, socializado e implementado las políticas de Atención con Enfoque Diferencial y de Humanización. A través de estas políticas se promueve la superación del enfoque binario hombre-mujer y se reconoce la diversidad, garantizando una atención inclusiva y respetuosa.
La implementación se ha desarrollado mediante un plan de acción, el cual contempla las actividades programadas para lograr una ejecución efectiva. A la fecha, se ha alcanzado el 100 % de cumplimiento de la meta proyectada para el cuatrienio, correspondiente a la implementación de ambas políticas.
No obstante, se continúa trabajando en el fortalecimiento de su despliegue mediante procesos de capacitación permanente dirigidos a los colaboradores, usuarios y demás partes interesadas.
En conclusión, la meta establecida para esta estrategia en el Plan Estratégico 2023–2026 fue alcanzada en el último trimestre del año 2024.</t>
  </si>
  <si>
    <t>Ana Rodriguez  07-07-2025</t>
  </si>
  <si>
    <t>4. Transformación productiva, internacionalización y acción climática</t>
  </si>
  <si>
    <t>4.1 Transicion energetica justa, segura, confiable y eficiente.</t>
  </si>
  <si>
    <t>4.1.1 Transformación energetica justa, basada en el respecto a la naturaleza, la justicia social y la soberania con seguridad, confiabilidad y eficiencia.</t>
  </si>
  <si>
    <t>ODS 7. Energía asequible y no contaminante</t>
  </si>
  <si>
    <t>Contribuir en la eficiencia en el uso de recursos y mitigación de impacto ambiental con la implementación de un proyecto para la transición de energias limpias para el abastecimiento energetico en la sede del Hospital Herrera Restrepo perteneciente al Sanatorio de Agua de Dios E.S.E.</t>
  </si>
  <si>
    <t xml:space="preserve">Documento del proyecto </t>
  </si>
  <si>
    <t>Formulación o gestión de proyecto para la transición al uso de energías limpias.</t>
  </si>
  <si>
    <t>Número de proyectos formulados o gestionados, orientados a la transición al uso de energías limpias, durante el periodo evaluado.</t>
  </si>
  <si>
    <t>La articulación con el Fondo de Energías No Convencionales y Gestión Eficiente de la Energía (FENOGE) del Ministerio de Minas y Energía permitió la ejecución del Proyecto de Implementación de Soluciones Energéticas Integrales (SEI) en el Hospital Herrera Restrepo del Sanatorio de Agua de Dios E.S.E., mediante la instalación de un sistema fotovoltaico compuesto por 223 módulos solares TSM-665DEG21C.20 (Vertex), con una capacidad de generación de hasta 117,04 kilovatios. Adicionalmente, el proyecto incluyó el reemplazo de equipos de aire acondicionado, neveras y luminarias, lo que contribuye a una mayor eficiencia energética y a la reducción del consumo eléctrico. Con estas acciones, se da por cumplida la meta establecida para el cuatrienio 2023–2026.
En conclusión, para esta estrategia, la meta establecida para el cuatrienio 2023–2026 se alcanzó en el último trimestre del año 2024.</t>
  </si>
  <si>
    <t xml:space="preserve">De acuerdo con lo reportado por la  por la entidad, se da por cumplida la meta establecida para esta estrategia en el cuatrienio 2023–2026, logro que se concretó en el último trimestre del año 2024. </t>
  </si>
  <si>
    <t xml:space="preserve">La articulación con el Fondo de Energías No Convencionales y Gestión Eficiente de la Energía (FENOGE), del Ministerio de Minas y Energía, permitió la ejecución del Proyecto de Implementación de Soluciones Energéticas Integrales (SEI) en el Hospital Herrera Restrepo del Sanatorio de Agua de Dios E.S.E.
Este proyecto contempló la instalación de un sistema fotovoltaico compuesto por 223 módulos solares TSM-665DEG21C.20 (Vertex), con una capacidad de generación de hasta 117,04 kilovatios, contribuyendo significativamente al uso de energías limpias.
Adicionalmente, se realizó el reemplazo de equipos de aire acondicionado, neveras y luminarias, acciones que favorecen una mayor eficiencia energética y la reducción del consumo eléctrico en la institución.
Con la ejecución de estas actividades se da por cumplida la meta establecida para esta estrategia en el cuatrienio 2023–2026, logro que se concretó en el último trimestre del año 2024.
</t>
  </si>
  <si>
    <t xml:space="preserve">Informe de implementación del proyecto </t>
  </si>
  <si>
    <t>Porcentaje de implementación del proyecto para la transición al uso de energías limpias.</t>
  </si>
  <si>
    <t>(Número de actividades implementadas del proyecto para la transición al uso de energías limpias / Total de actividades programadas en el proyecto) × 100</t>
  </si>
  <si>
    <t>≥50%</t>
  </si>
  <si>
    <t>De acuerdo con lo reportado por la  por la entidad, la meta establecida para esta estrategia en el cuatrienio 2023–2026, logro que se concretó en el último trimestre del año 2024.</t>
  </si>
  <si>
    <t>NA%</t>
  </si>
  <si>
    <t>Fortalecer la gestión financiera a través de la implementación de acciones que permitan mantener la sostenibilidad de la ESE Sanatorio de Agua de Dios</t>
  </si>
  <si>
    <t xml:space="preserve">Certificado del area financera </t>
  </si>
  <si>
    <t>Porcentaje de apalancamiento del presupuesto con recursos propios</t>
  </si>
  <si>
    <t>(Valor de los recursos propios recaudados / Valor total del presupuesto de ingresos aprobado) * 100</t>
  </si>
  <si>
    <t>La medición del porcentaje de apalancamiento del presupuesto con recursos propios se realiza al cierre de la vigencia, por lo cual, para el primer trimestre de 2025, no se reporta información.</t>
  </si>
  <si>
    <t>De acuerdo con lo reportado por la  por la entidad, el reporte se realiza en el cuarto trimestre</t>
  </si>
  <si>
    <t>La medición del porcentaje de apalancamiento del presupuesto con recursos propios se realiza al cierre de la vigencia. Por lo anterior, en el presente trimestre no se reporta información. El resultado será presentado en el informe de seguimiento correspondiente al cuarto trimestre.</t>
  </si>
  <si>
    <t xml:space="preserve">Documentos de los servicios actualizados </t>
  </si>
  <si>
    <t>Porcentaje de servicios del portafolio institucional habilitados, en operación y actualizados en el REPS</t>
  </si>
  <si>
    <t>(Número de servicios del portafolio institucional que se encuentran habilitados, en operación y actualizados en el REPS / Total de servicios registrados en el portafolio institucional y el REPS) × 100</t>
  </si>
  <si>
    <t>≥96%</t>
  </si>
  <si>
    <t>≥98%</t>
  </si>
  <si>
    <t>≥99%</t>
  </si>
  <si>
    <t>El Sanatorio de Agua de Dios E.S.E. se encuentra inscrito en el Registro Especial de Prestadores de Servicios de Salud – REPS, y ha realizado la actualización de los servicios prestados. Actualmente, se tienen habilitados los siguientes servicios, con lo cual se da por cumplida la meta de actualización correspondiente a la vigencia 2025:
129 – Hospitalización Adultos
312 – Enfermería
328 – Medicina General
333 – Nutrición y Dietética
334 – Odontología General
344 – Psicología
420 – Vacunación
706 – Laboratorio Clínico
712 – Toma de Muestras de Laboratorio Clínico
714 – Servicio Farmacéutico
739 – Fisioterapia
744 – Imágenes Diagnósticas – Ionizantes
749 – Toma de Muestras de Cuello Uterino y Ginecológicas
1101 – Atención del Parto
1102 – Urgencias
1103 – Transporte Asistencial Básico</t>
  </si>
  <si>
    <t>De acuerdo con lo reportado por la  por la entidad, a la fecha se cuenta con 16 servicios habilitados</t>
  </si>
  <si>
    <t>El Sanatorio de Agua de Dios E.S.E. se encuentra inscrito en el Registro Especial de Prestadores de Servicios de Salud (REPS) y ha realizado la actualización de los servicios habilitados, de acuerdo con el portafolio de servicios definido para la vigencia.
Actualmente, la institución cuenta con los siguientes servicios habilitados, con lo cual se da por cumplida la meta de actualización correspondiente al año 2025:
129 – Hospitalización Adultos
312 – Enfermería
328 – Medicina General
333 – Nutrición y Dietética
334 – Odontología General
344 – Psicología
420 – Vacunación
706 – Laboratorio Clínico
712 – Toma de Muestras de Laboratorio Clínico
714 – Servicio Farmacéutico
739 – Fisioterapia
744 – Imágenes Diagnósticas – Ionizantes
749 – Toma de Muestras de Cuello Uterino y Ginecológicas
1101 – Atención del Parto
1102 – Urgencias
1103 – Transporte Asistencial Básico</t>
  </si>
  <si>
    <t>Implementar estrategias que contribuyan a la disminución de complicaciones asociadas a la morbilidad en los grupos poblacionales priorizados en el territorio de influencia del Sanatorio de Agua de Dios</t>
  </si>
  <si>
    <t xml:space="preserve">Informe </t>
  </si>
  <si>
    <t>Número de estrategias implementadas de promoción y mantenimiento de la salud orientadas a la reducción de complicaciones asociadas a la morbilidad.</t>
  </si>
  <si>
    <t>Número de estrategias implementada durante el periodo evaluado.</t>
  </si>
  <si>
    <t>Actualmente, se están realizando mesas de trabajo para la implementación de las dos estrategias proyectadas a implementar durante la vigencia 2025.</t>
  </si>
  <si>
    <t>De acuerdo con lo reportado por la  por la entidad, se tiene previsto comenzar su ejecución durante el tercer trimestre de 2025</t>
  </si>
  <si>
    <t>No se ha iniciado la implementación de la estrategia proyectada para la presente vigencia. Se tiene previsto comenzar su ejecución durante el tercer trimestre de 2025.</t>
  </si>
  <si>
    <t>Fortalecer las capacidades organizacionales para la prestación de los servicios de salud a través del mejoramiento del resultado de la autoevaluación del Sistema Unico de Acreditación</t>
  </si>
  <si>
    <t xml:space="preserve">Reporte del resultado de Autoevaluación </t>
  </si>
  <si>
    <t>Promedio de Calificación de los Grupos de Estándares de Acreditación</t>
  </si>
  <si>
    <t>Sumatoria de la calificación final de los grupos de estándares de acreditación aplicables / Total de grupos de estándares de acreditación aplicables</t>
  </si>
  <si>
    <t>≥1,1</t>
  </si>
  <si>
    <t>≥1,2</t>
  </si>
  <si>
    <t>≥1,5</t>
  </si>
  <si>
    <t>La medición de la autoevaluación en el Sistema Único de Acreditación se realiza anualmente, siendo el periodo correspondiente el último trimestre de cada vigencia. Lo anterior se debe a que el plan de acción se establece con base en los resultados de la vigencia anterior, y la medición en el último trimestre permite evaluar el impacto de las acciones implementadas.</t>
  </si>
  <si>
    <t>De acuerdo con lo reportado por la  por la entidad, la medición de la autoevaluación en el Sistema Único de Acreditación se realiza de forma anual, correspondiendo al último trimestre de cada vigencia</t>
  </si>
  <si>
    <t>La medición de la autoevaluación en el Sistema Único de Acreditación se realiza de forma anual, correspondiendo al último trimestre de cada vigencia. Esto se debe a que el plan de acción se construye con base en los resultados de la vigencia anterior, y la evaluación al cierre del año permite medir el impacto de las acciones implementadas.</t>
  </si>
  <si>
    <t xml:space="preserve">Contribuir a la disminución de la  tasa de incidencia  y prevalencia enfermedad de Hansen en los territorios de cobertura del Sanatorio de Agua de Dios, mediante la estrategia de busqueda de convivientes. </t>
  </si>
  <si>
    <t xml:space="preserve">Certificado </t>
  </si>
  <si>
    <t>Porcentaje de pacientes del programa de Lepra sin aumento del grado de discapacidad.</t>
  </si>
  <si>
    <t>(Número de pacientes del programa de Lepra que no presentan aumento en el grado de discapacidad / Total de pacientes activos en el programa de Lepra) × 100</t>
  </si>
  <si>
    <t>≥72%</t>
  </si>
  <si>
    <t>≥73%</t>
  </si>
  <si>
    <t>≥74%</t>
  </si>
  <si>
    <t>≥75%</t>
  </si>
  <si>
    <t>Actualmente, el Sanatorio de Agua de Dios E.S.E. tiene identificados 499 pacientes dentro de su programa de Lepra. Para la vigencia 2025, se ha proyectado realizar la valoración del grado de discapacidad de la totalidad de estos pacientes, la cual se efectúa anualmente. Durante el primer trimestre de 2025, se han valorado 137 pacientes, y como resultado, ninguno de ellos ha presentado un incremento en su grado de discapacidad.
En conclusión, para el trimestre reportado se superó la meta establecida del 75 %, logrando un 100 % de pacientes que mantuvieron su grado de discapacidad, es decir, que su condición de discapacidad no desmejoró.</t>
  </si>
  <si>
    <t>De acuerdo con lo reportado por la  por la entidad, la medición se realiza al cierre de la vigencia, por esta razón, el resultado será presentado en el informe de seguimiento correspondiente al cuarto trimestre.</t>
  </si>
  <si>
    <t>La medición del porcentaje de pacientes del programa de Lepra sin aumento del grado de discapacidad se realiza al cierre de la vigencia. Por lo anterior, en el presente trimestre no se reporta información. El resultado será presentado en el informe de seguimiento correspondiente al cuarto trimestre.</t>
  </si>
  <si>
    <t>Porcentaje de convivientes del programa de Lepra diagnosticados con la enfermedad.</t>
  </si>
  <si>
    <t>(Número de convivientes del programa de Lepra diagnosticados con la enfermedad / Total de convivientes proyectados para tamizaje) × 100</t>
  </si>
  <si>
    <t>Disminuir</t>
  </si>
  <si>
    <t>≤1,6%</t>
  </si>
  <si>
    <t>≤1,4%</t>
  </si>
  <si>
    <t>≤1,2%</t>
  </si>
  <si>
    <t>≤1%</t>
  </si>
  <si>
    <t>La incidencia de la enfermedad de lepra se determina mediante la búsqueda activa de nuevos casos, la cual se realiza a través de la valoración de los convivientes de pacientes del programa de Lepra del Sanatorio de Agua de Dios. Este programa cuenta con 499 pacientes, de los cuales aproximadamente el 25 % se encuentran albergados (viven en los albergues del Sanatorio de Agua de Dios). Esta condición reduce a cero el número de convivientes para ese grupo.
Del porcentaje restante, la mayoría no cuenta con una red familiar sólida y vive solo o con un número limitado de familiares. Al analizar este comportamiento, el Sanatorio de Agua de Dios estableció como meta realizar la valoración de 100 convivientes durante la vigencia 2025.
Durante el primer trimestre de 2025, se valoraron 33 convivientes, de los cuales ninguno fue diagnosticado con la enfermedad de lepra, razón por la cual el indicador se mantiene en cero casos de incidencia.</t>
  </si>
  <si>
    <t>La medición del porcentaje de convivientes del programa de Lepra diagnosticados con la enfermedad se realiza al cierre de la vigencia. Por lo anterior, en el presente trimestre no se reporta información. El resultado será presentado en el informe de seguimiento correspondiente al cuarto trimestre.</t>
  </si>
  <si>
    <t xml:space="preserve">Informe de capacitación y/o asistencias técnicas </t>
  </si>
  <si>
    <t>Número de capacitaciones o asistencias técnicas en Lepra realizadas a entidades del orden nacional o territorial.</t>
  </si>
  <si>
    <t>Número de capacitaciones o asistencias técnicas en Lepra realizadas a entidades del orden nacional o territorial durante el periodo evaluado.</t>
  </si>
  <si>
    <t xml:space="preserve">En lo transcurrido del año 2025, el Sanatorio de Agua de Dios E.S.E. no ha desarrollado asistencias técnicas ni capacitaciones asociadas al manejo, diagnóstico, tratamiento o desestigmatización de la enfermedad de lepra.
Sin embargo, se encuentra en curso la planeación del evento anual, a través del cual se llevan a cabo este tipo de acciones formativas y de sensibilización.
</t>
  </si>
  <si>
    <t xml:space="preserve"> De acuerdo con la información reportada por la dependencia, se tiene previsto iniciar estas actividades durante el tercer trimestre de 2025.</t>
  </si>
  <si>
    <t>Durante la presente vigencia no se han realizado capacitaciones ni asistencias técnicas en Lepra dirigidas a entidades del orden nacional o territorial. Se tiene previsto iniciar estas actividades durante el tercer trimestre de 2025.</t>
  </si>
  <si>
    <t>SANATORIO DE CONTRATACIÓN</t>
  </si>
  <si>
    <t>Contribuir a la disminución de la enfermedad de Hansen en los territorios de cobertura del Sanatorio de Contratación, por medio de la implementación del Plan Estratégico Nacional de Prevención y Control de la Enfermedad de Hansen 2016-2025.</t>
  </si>
  <si>
    <t xml:space="preserve"> Listados de pacientes en tratamiento PQT, reportes de visitas domiciliarias, registros de consultas médicas, terapias, charlas radiales y jornadas de atención (actas, formatos de registro, evidencia fotográfica y de radiales).</t>
  </si>
  <si>
    <t>Plan Estratégico de Prevención y Control de la Enfermedad de Hansen</t>
  </si>
  <si>
    <t>Actividades ejecutadas en plan de acción institucional para la implementación del Plan Estratégico Nacional de Prevención y Control de la Enfermedad de Hansen 2016-2025 / Actividades programadas en plan de acción institucional para la implementación del Plan Estratégico Nacional de Prevención y Control de la Enfermedad de Hansen 2016-2025 x 100</t>
  </si>
  <si>
    <t>1. En el Primer Trimestre, no hay pacientes con diagnostico nuevo pero realizó visita a  20convivientes de pacientes ya disgnosticados.
2.En el Primer Trimestre se encuentran en tratamiento PQT 8 pacientes, a los cuales se les realizaron a cada uno 24 terapias.
3.En el Primer Trimestrese realizaron las siguientes charlas radiales por parte del área de psicologia:
30 ENERO: reseña historica y sensibilizacion dia mundial de la lucha contra la lepra.
20 MARZO: charla sobre el estigma de la enfermedad de hasen , importancia del no rechazo.
4.En el Primer Trimestre se realizo valoración de Convivientes a   20  familiares de pacientes en tratamiento, con valoracion clinica.
5.En el Primer Trimestre a los 8 pacientes en tratamiento cada mes que se le entrega su tratamiento, se le da  educación sobre el  tratamiento por parte de enfemeria y parte medica.
6.En el Primer Trimestre se hicieron 67 Valoraciones así: 61 Controles Anuales de las cuales 7 fueron por Videollamada, 6 Vigilancias y 7 Busquedas.
7. En el Primer Trimestre se realizaron  160 curaciones a pacientes albergados y externos incluidos en el programa da ulceras.
8.En el Primer Trimestre se le realizo Terapia de rehabilitación  a  al total de pacientes albergados incluidos los que se encuentran en tratamiento PQT, con un total de 1,193 y 542 atenciones en prevención de la discapacidad.
9.En el Primer Trimestre el Médico del Programa atendio 234 consultas asi:  169para consultas de medicina general, 16 Lectura de Resultados y 49 de Riesgo Cardiovascular.
10. Se realizo Jornada de Medicina interna los dias 29,30 y 31 de marzo con una atención de 70 consultas a pacientes hansen albergados y externos.
11.Se realizaron en el primer trimestre en total 15 traslados  con 22 pacientes, dando cumplimiento a las citas y procedimientos de consulta externa agendados para el trimestre.
12.Desde la politica de RBC, liderado por el Programa Hansen y el área de Psicologia se han realizado las caminatas todos los viernes a las 8:00 a.m. a diferentes lugares del Municipio. 7 salidas de esparcimiento en el trimestre.</t>
  </si>
  <si>
    <t>Oscar Danio Gomez Chacon</t>
  </si>
  <si>
    <t>“Se confirma avance físico de 3 diagnósticos nuevos y tratamiento iniciado, logrando el 100% de la meta trimestral. Se sugiere fortalecer búsqueda activa y cobertura poblacional para mantener incidencia controlada.”</t>
  </si>
  <si>
    <t>"1. En el segundo Trimestre, hay 3 pacientes con diagnostico nuevo, se realizó visita a  5 convivientes de pacientes ya disgnosticados.
2.En el segundo Trimestre se encuentran en tratamiento PQT 8 pacientes, a los cuales se les realizaron a cada uno 24 terapias.
3.En el segundo Trimestrese realizaron las siguientes charlas radiales por parte del área de psicologia:
1.Prevencion de estigma social hacia las personas afectadas con hansen.                               2 .Plato de la familia colombiana                                                        3. Tuberculosis en Niños
4.En el segundo Trimestre se realizo valoración de Convivientes a   20  familiares de pacientes en tratamiento, con valoracion clinica.
5.En el segundo Trimestre a los 8 pacientes en tratamiento cada mes que se le entrega su tratamiento, se le da  educación sobre el  tratamiento por parte de enfemeria y parte medica.
6.En el segundo TrimestreEn el Segundo  Trimestre se hicieron 105 Valoraciones así: 72 Controles Anuales de las cuales 5 fueron por Videollamada,67 presenciales,  9 Vigilancias y 24 Busquedas.
7. En el segundo Trimestre se realizaron  166 curaciones a pacientes albergados y externos incluidos en el programa da ulceras. 
8.En el segundo trimestre se le realizo Terapia de rehabilitación  a  al total de pacientes albergados incluidos los que se encuentran en tratamiento PQT, con un total de 2032 .
9.En el segundo Trimestre el Médico del Programa atendio 258 consultas asi:  208 para consultas de medicina general, 4 Lectura de Resultados y 46 de Riesgo Cardiovascular.
10.Durante el Segundo Trimestre  se  realizo jornada de valoración por ortopedia a 46 pacientes el dia 12 abril)
11.Se realizaron en el segundo trimestre en total  24 traslados  con 34 pacientes, dando cumplimiento a las citas y procedimientos de consulta externa agendados para el trimestre.
12.Desde la politica de RBC, liderado por el Programa Hansen y el área de fisiterapia y psicologia se han realizado las caminatas todos los viernes a las 8:00 a.m. a diferentes lugares del Municipio. 11 salidas de esparcimiento en el trimestre.
13. Se encuentra en ejecucion el convenio interadministrativo de boyaca y de santander en TB Y HANSEN, con el objeto del fortalecimiento de las redes comunitarias y la busqueda activa de pacientes  y el diagnostico oportuno.
"</t>
  </si>
  <si>
    <t>Oscar Dario Gomez Chacon - Planeación - Programa Hansen</t>
  </si>
  <si>
    <t xml:space="preserve">	Se evidencia un resultado cuantitativo de 13 actividades clave con un cumplimiento del 98%, destacándose la identificación de 3 casos nuevos de Hansen, 105 valoraciones clínicas, 166 curaciones, 2.032 terapias de rehabilitación, 258 consultas médicas y ejecución del convenio interadministrativo TB-Hansen. Estos hitos demuestran cobertura amplia y operativa acorde con la meta del Plan Estratégico Nacional de Hansen. Se recomienda consolidar registros y fortalecer la búsqueda activa para sostener resultados y soporte presupuestal.</t>
  </si>
  <si>
    <t xml:space="preserve">	Diagnóstico y tratamiento oportuno de casos nuevos de Hansen</t>
  </si>
  <si>
    <t>Diagnóstico oportuno de la enfermedad de Hansen en población objeto de la ESE.</t>
  </si>
  <si>
    <t xml:space="preserve">Número de casos de la población objeto de la ESE diagnósticados oportunamente y tratados </t>
  </si>
  <si>
    <t>Para el primer trimestre  de 2025 no se diagnosticaron nuevos casos  de hansen.</t>
  </si>
  <si>
    <t xml:space="preserve">	Se evidencia avance con 3 diagnósticos nuevos y tratamiento oportuno (100% trimestral). Se recomienda fortalecer tamizaje comunitario y mejorar coordinación con redes de vigilancia epidemiológica.</t>
  </si>
  <si>
    <t>En el segúndo trimestre se diagnosticaron 3 pacientes nuevos, los 3 recibiendo tratamiento de forma oportuna.</t>
  </si>
  <si>
    <t>Se registra un avance físico de 3 diagnósticos oportunos con un cumplimiento del 100% en el trimestre, garantizando inicio inmediato de tratamiento para cada caso. Esto confirma efectividad del tamizaje y control de la enfermedad en población priorizada.</t>
  </si>
  <si>
    <t>Formular e Implementar un modelo de atención en salud  centrado en las personas, familias y comunidades desde un enfoque de Atención Primaria Integral.</t>
  </si>
  <si>
    <t xml:space="preserve">		Hogares atendidos mediante visitas bajo el Modelo APS</t>
  </si>
  <si>
    <t xml:space="preserve">Modelo de atención en salud. </t>
  </si>
  <si>
    <t>Modelo de atención en salud formulado.</t>
  </si>
  <si>
    <t>Se ha proyectado el modelo de atención en salud  centrado en las personas, familias y comunidades desde un enfoque de Atención Primaria Integral, pero no ha sido aprobado.</t>
  </si>
  <si>
    <t xml:space="preserve">	Se mantiene documento “Modelo Integral de Atención en Salud” vigente. Se sugiere actualizarlo con directrices APS actuales y establecer plan operativo de implementación para garantizar impacto real.</t>
  </si>
  <si>
    <t>Se cuenta con documentos "Modelo Integral de Atención en Salud" que sigue vigente sin modificaciones en el 2025</t>
  </si>
  <si>
    <t>Oscar Dario Gomez Chacon - Planeacion - Calidad</t>
  </si>
  <si>
    <t>Se reporta un avance físico de 1 documento técnico vigente, con un cumplimiento del 100%, correspondiente al “Modelo Integral de Atención en Salud” que se mantiene sin actualización desde periodos previos. Se recomienda actualizar el modelo conforme a directrices actuales de APS, estructurar plan de implementación operativa y socializar con equipos básicos para asegurar impacto real. La meta cumplida en el segundo trimestre, corresponde a la maeta rezagada del año 2023.</t>
  </si>
  <si>
    <t xml:space="preserve">	Reporte mensual de rotación de cartera</t>
  </si>
  <si>
    <t>Hogares del municipio de Contratación atendidos bajo el enfoque de Atención Primaria en Salud</t>
  </si>
  <si>
    <t>Número de hogares del municipio de Contratación atendidos durante el periodo bajo el enfoque de Atención Primaria en Salud</t>
  </si>
  <si>
    <t>Se cuenta con la proyección de contratación del talento humano para la realización de la actividad pero su ejecución está en cero</t>
  </si>
  <si>
    <t xml:space="preserve">	Se superó meta trimestral con 185% gracias a contratación de equipos básicos. Se recomienda fortalecer evidencia de visitas, actualizar base de datos nominal y garantizar recursos para continuidad de los equipos territoriales.</t>
  </si>
  <si>
    <t>Para dar cumplimiento al modelo se ha contratado los equipos basicos en salud,  los cuales realizaz visitas a los hogares basados en el modelo Interal de Atención en salud y realizan remisiones acordes a las evidencias en los hogares . Del avance reportado, 90 hogares atendidos correspondieron a la meta rezagada del año 2024.</t>
  </si>
  <si>
    <t>Se reporta atención de 354 hogares visitados, superando la meta trimestral con un avance del 185%, gracias a la contratación de equipos básicos en salud que realizan visitas, remisiones y seguimiento domiciliario. Se recomienda consolidar evidencia de visitas, actualizar bases de datos y garantizar sostenibilidad del personal operativo para mantener cobertura y calidad. Del avance reportado, 90 hogares atendidos correspondieron a la meta rezagada del año 2024.</t>
  </si>
  <si>
    <t>Fortalecer la gestión financiera a través de la implementación de acciones que permitan mantener la sostenibilidad de la ESE Sanatorio de Contratación</t>
  </si>
  <si>
    <t xml:space="preserve">	Reporte de equilibrio presupuestal y ejecución de ingresos vs compromisos</t>
  </si>
  <si>
    <t>Rotación de cartera</t>
  </si>
  <si>
    <t>360 / (Ventas a crédito en el periodo / Cuentas por cobrar promedio)</t>
  </si>
  <si>
    <t>En el primer trimestre del año 2025 el área de cartera se enfocó en fortalecer la gestión financiera a través de la implementación de acciones que permitan mantener la sostenibilidad de la ESE Sanatorio de Contratación.</t>
  </si>
  <si>
    <t xml:space="preserve">	Avance insuficiente frente a meta de ≤90 días. Se requiere intensificar gestión de cobro, establecer cronogramas de recuperación de cartera vencida y controlar rotación mensual para sostener equilibrio financiero.</t>
  </si>
  <si>
    <t>Se ha proyectado  la gestión financiera a través de la implementación de acciones que permitan mantener la sostenibilidad de la ESE Sanatorio de Contratación</t>
  </si>
  <si>
    <t>Oscar Dario Gomez Chacon - Planeacion - Cartera</t>
  </si>
  <si>
    <t>El resultado cuantitativo refleja 497,35 días de rotación de cartera, alcanzando solo 18% de la meta trimestral, lo que indica bajo avance frente a la meta de eficiencia financiera (rotación ≤90). Se sugiere intensificar recuperación de cartera vencida, formalizar cronogramas de pago y monitorear la recuperación mes a mes para mejorar sostenibilidad financiera.</t>
  </si>
  <si>
    <t xml:space="preserve">	Reporte de equilibrio presupuestal</t>
  </si>
  <si>
    <t xml:space="preserve">Resultado equilibrio presupuestal con recaudo. </t>
  </si>
  <si>
    <t>Valor de la ejecución de ingresos totales recaudados en la vigencia objeto de evaluación (Incluye recaudo de CxC de vigencias anteriores) / Valor de la ejecución de gastos comprometidos en la vigencia objeto de evaluación (Incluye el valor comprometido de CxP de vigencias anteriores).</t>
  </si>
  <si>
    <t>&gt;1</t>
  </si>
  <si>
    <t>Al cierre del primer trimestre 2025, la ejecución presupuestal alcanzo 14.379,35 millones en recaudo y 6.409,79 millones en compromisos</t>
  </si>
  <si>
    <t>Se mantiene equilibrio presupuestal con ingresos recaudados superiores a compromisos. Se recomienda continuar seguimiento mensual, optimizar flujo de caja y fortalecer reportes para trazabilidad.</t>
  </si>
  <si>
    <t>A cote 30 de junio de 2025, se ha recaudad la suma de 20.430'777.026 y se regsitrado copmisos presupuestakes por valor de 13.087'301.918</t>
  </si>
  <si>
    <t>Oscar Dario Gomez Chacon - Planeación - Presupuesto</t>
  </si>
  <si>
    <t>Se evidencia equilibrio presupuestal con un resultado cuantitativo de 1,56, logrando el 100% de cumplimiento, sustentado en ingresos recaudados de más de $20.430 millones frente a compromisos por $13.087 millones. Se recomienda mantener seguimiento mensual, optimizar flujo de caja y respaldar cada ejecución con reportes consolidados para garantizar trazabilidad y control.</t>
  </si>
  <si>
    <t>Desarrollar proyectos de investigación para la generación, aplicación y apropiación del conocimiento para el tratamiento integral de la enfermedad de Hansen.</t>
  </si>
  <si>
    <t xml:space="preserve"> Documento de investigación formulado, avalado por comité científico interno, aprobado por dirección y registrado en plan de gestión del conocimiento.</t>
  </si>
  <si>
    <t>Proyectos de investigación para el fortalecimiento del tratamiento integral de la enfermedad de Hansen.</t>
  </si>
  <si>
    <t>Número de proyectos de investigación que optimicen el tratamiento integral de la enfermedad de Hansen ejecutados.</t>
  </si>
  <si>
    <t>En el primer trimestre se da inicia planeacion y formulacion del   protyecto de investigación "MANEJO DEL DOLOR Y LEPROREACCION EN PACIENTES DEL SANATORIO DE CONTRATACION E.S.E. CON ENFERMEDAD DE HANSEN MEDIANTE TERAPAIA ALTERNATIVA CON LAPIZ DE ELECTROACOPUNTURA" por la Dra. Zaureth Serrano, fisioterapeuta especialista en terapias alternativas y equipo del Sanatorio de contratación.</t>
  </si>
  <si>
    <t>El proyecto de investigación “Manejo del dolor y leproreacción mediante electroacupuntura” avanza en fase de formulación. Se recomienda protocolizar ante comité científico, definir cronograma de ejecución y asignar presupuesto para garantizar cumplimiento de meta.</t>
  </si>
  <si>
    <t>No Aplica Vigencia 2025. En el segundo trimestre se da inicia planeacion y formulacion del   protyecto de investigación "MANEJO DEL DOLOR Y LEPROREACCION EN PACIENTES DEL SANATORIO DE CONTRATACION E.S.E. CON ENFERMEDAD DE HANSEN MEDIANTE TERAPAIA ALTERNATIVA CON LAPIZ DE ELECTROACOPUNTURA" por la Dra. Zaureth Serrano, fisioterapeuta especialista en terapias alternativas y equipo del Sanatorio de contratación.</t>
  </si>
  <si>
    <t xml:space="preserve">	El proyecto de investigación muestra 0% de avance físico, sin ejecución presupuestal aún, manteniéndose solo en fase de planeación. La formulación sobre “Manejo del dolor y leproreacción mediante electroacupuntura” está en estructuración. Se recomienda formalizar cronograma de ejecución, asignar presupuesto, protocolizar ante comité científico y evidenciar hitos de ejecución para cumplir meta acumulada.</t>
  </si>
  <si>
    <t>SUPERINTENDENCIA NACIONAL DE SALUD - SUPERSALUD</t>
  </si>
  <si>
    <t>Desconcentrar las acciones de Inspección, Vigilancia y Control de la Supersalud con el fin de aumentar la cobertura de los actores del SGSSS  y la presencia en el territorio.
(Como actores del sistema se entenderá 1. EPS, 2. IPS, 3. Operadores logísticos 4. Gestores farmacéuticos, 5. Entidades Territoriales, 6. Generadores de recursos, 7. Recaudadores de recursos, 8. Administradores de recursos, y, 9. Usuarios que participan en las mesas de IV)</t>
  </si>
  <si>
    <t xml:space="preserve">Informe, Resolucion, Informe de inspecciones. Informe final </t>
  </si>
  <si>
    <t>Actores del sistema con acciones de inspección y vigilancia por parte de las Direcciones Regionales</t>
  </si>
  <si>
    <t>Actores del sistema con acciones de inspección y vigilancia por parte de las direcciones regionales / Total de las 9 categorias de actores del sistema sujeto de acciones de inspección y vigilancia de la SNS</t>
  </si>
  <si>
    <t>Todas Las regionales vienen realizado actividades con los 4 actores acumulados que se llevan (Etidades territoriales, Usuarios, Gestores Farmacéuticos y Aseguradores)  y han comenzado su apoyo a Prestadores también.  Esto en apoyo a las respectivas Delegadas.
De acuerdo a las Regionales que han activado apoyo con prestadores, este se calcula en un 62,5% (5 de 8 regionales) de acuerdo a la evidencia adjunta
Sumando los 4 actores iniciales más el 62,5%  del nuevo actor (prestadores)  y comparándolos con los 9 para el cuatrienio, se tiene un 48,61%,  (4,861/9) lo cual es un avance importante rumbo a la meta de 66% propuesta para 2025.  Es decir, que a final de 2025 debe consolidarse el apoyo a prestadores e incluir además un sexto grupo de valor, y así lograr ese 66%.
La razón por la cual se tiene una meta de 66% (6 de 9) para este año, es que para cada año del cuatrienio se tiene la misma meta (con excepción del último, donde son 3 de 9, es decir, el 33,3%, de tal forma que al sumar los 4 porcentajes de los 4 años deberá darel 100%, es decir, 9 actores de 9 posibles en 4 años.</t>
  </si>
  <si>
    <t>Monica Liliana Salazar
Profesional Especializado
Oficina Asesora de Planeación</t>
  </si>
  <si>
    <t>La dependencia reporta un porcentaje acomulado de los años anteriores al primer trimestre de esta vigencia de 48,61% este valor representa lo acomulado de la vigencia que lleva el cuatrenio pero no refleja el prcentaje real de avance del primer trimestre, en conversación con el coordinador se corrige ese porcentaje para evitar seguir en errores</t>
  </si>
  <si>
    <r>
      <t xml:space="preserve">De los dos (2) Actores con acciones de Inspección y vigilancia por parte de las Direcciones regionales previsto para la vigencia de 2025 se completo uno (1), es decir un avance del 11,1 del 22,22% previsto para la vigencia 2025, lo que equivale a un total de cinco (5) Actores del sistema con acciones de inspección y vigilancia por parte de las direcciones regionales de los nueve (9) previstos para el cuatrienio con un acumulado de 55,6%.
Las acciones corresponden a Monitoreo de referencia y contrareferencia en coordinación con la Superintendencia Delegada para Prestadores de Servicios de Salud, de:
- Dirección Regional Caribe: Hospital San José de Maicao, Hospital San Rafael de San Juan Cesar; ESE Alejandro Próspero Reverenda - Santa Marta, Hospital Eduardo Arrendondo Daza - Valledupar
- Dirección Regional Norte: ESE Hospital Universitario de Sincelejo Sucre; ESE Hospital San Jerónimo de Montería
- Dirección Regional Sur: Hospital Federico Lleras - Ibagué
- Dirección Regional Occidental (5 nuevos territorios):  Mesa de IV: Timbiquí - Cauca, Piendamó - Cauca,  López de Micay - Cauca, Jornada de atención al usuario Chachagüi - Nariño, Acción Integral en el Territorio Olaya Herrera - Nariño.
NOTA 1: Se precisa que el 13 de mayo de 2025 fue emitida la Circular interna 2025500000000007-4 de 2025, bajo la cual se imparten instrucciones para mejorar la capacidad resolutiva de las Direcciones Regionales de la Superintendencia Nacional de Salud. En esta circular, se definen acciones dirigidas a los sujetos vigilados de la SNS y que podrán ser adelantadas por las Direcciones Regionales, en articulación y coordinación con el nivel central. Esto favorece ampliar el campo de acción en territorio.
</t>
    </r>
    <r>
      <rPr>
        <i/>
        <u/>
        <sz val="10"/>
        <rFont val="Calibri"/>
        <family val="2"/>
        <scheme val="minor"/>
      </rPr>
      <t xml:space="preserve">Conclusión: </t>
    </r>
    <r>
      <rPr>
        <sz val="10"/>
        <rFont val="Calibri"/>
        <family val="2"/>
        <scheme val="minor"/>
      </rPr>
      <t>Dado el buen comportamiento y cumplimiento de las metas en las acciones de inspección y vigilancia de las Direcciones Regionales, no se requieren ajustes por el momento, y se continuará con las actividades programadas con miras dar una mayor cobertura y presencia em el territorio, que se traduce en una vigilancia más efectiva de la calidad de la atención, el flujo de recursos y la protección de los derechos de los usuarios del sistema de salud.</t>
    </r>
  </si>
  <si>
    <t>Gloria E. Diaz Salamanca
Profesional Especializado
Oficina Asesora de Planeación</t>
  </si>
  <si>
    <t>La entidad informa un avance de 5,5% para este trimestre, dando como resultado un acomulado del 11,11%</t>
  </si>
  <si>
    <t>Aumentar la presencia territorial de la Superintendencia Nacional de Salud y dotarla con capacidades técnicas adecuadas para incrementar la efectividad de las funciones de inspección, vigilancia y control.</t>
  </si>
  <si>
    <t xml:space="preserve">Informe con evidencias del funcionamiento de las nuevas sedes </t>
  </si>
  <si>
    <t>Nuevas sedes de la Superintendecia Nacional de Salud en territorio</t>
  </si>
  <si>
    <t xml:space="preserve">Número de sedes nuevas de la Superintendencia Nacional de Salud en el periodo </t>
  </si>
  <si>
    <t>La superintendencia Nacional de salud durante la vigencia 2024 alcanzo la meta programada para el cuatrenio 3 nuevas sedes.
2023: Guajira - Riohacha
2024:  - Archipielago de San Andres, Providencia y Santa Catalina
 - Pasto 
La apertura de estas nuevas sedes a contribuido aumentar la presencia territorial de la Superintendencia Nacional de Salud y dotarla con capacidades técnicas adecuadas para incrementar la efectividad de las funciones de inspección, vigilancia y control.</t>
  </si>
  <si>
    <t>Durante el segundo trimestre de 2025 no se reporta avance físico en la apertura de nuevas sedes, correspondiente a la meta anual. El reporte señala que la sede prevista se encuentra en etapa de viabilidad, y que en el segundo semestre se elaborará un documento técnico para definir su ubicación. Esta meta proyecta reportar cumplimiento para el 4to trimestre</t>
  </si>
  <si>
    <r>
      <t xml:space="preserve">De la sede prevista para la vigencia 2025, a la fecha se encuentra en etapa de viabilidad, con el fin de cumplir con la Resolución a No. 2025500000000451-6 de 2025, en el segundo semestre del año se elaborará  un Documento técnico de viabilidad para dos sedes regionales con las siguientes alternativas Villavicencio, Eje Cafetero, Bogotá o Cundinamarca, esto ligado a la posibilidad de espacios a cero costo para las sedes. 
</t>
    </r>
    <r>
      <rPr>
        <i/>
        <u/>
        <sz val="10"/>
        <rFont val="Calibri"/>
        <family val="2"/>
        <scheme val="minor"/>
      </rPr>
      <t>Conclusión:</t>
    </r>
    <r>
      <rPr>
        <i/>
        <sz val="10"/>
        <rFont val="Calibri"/>
        <family val="2"/>
        <scheme val="minor"/>
      </rPr>
      <t xml:space="preserve"> </t>
    </r>
    <r>
      <rPr>
        <sz val="10"/>
        <rFont val="Calibri"/>
        <family val="2"/>
        <scheme val="minor"/>
      </rPr>
      <t>Si bien el indicador no se reporta con avances físicos a la fecha, se tiene que una vez se defina la ubicación de  las nuevas sedes y su implementación, se realizará promoción de estas con miras a aumentar la presencia de la SNS en el territorio nacional he incrementar la efectividad de las funciones de inspección, vigilancia y control.</t>
    </r>
  </si>
  <si>
    <t xml:space="preserve">Promover y generar una cultura de transparencia a partir de la obligación de publicar  información actualizada, accesible y comprensible por medio del desarrollo de un registro sistematizado y en línea que contenga los vigilados liquidados y en liquidación para garantizar el acceso a la información pública y en atención del principio de divulgación proactiva. </t>
  </si>
  <si>
    <t xml:space="preserve">Actas de visitas de inspección y vigilancia </t>
  </si>
  <si>
    <t xml:space="preserve">Acciones de Inspección y Vigilancia ejecutadas a los prestadores priorizados durante el periodo de evaluación.  </t>
  </si>
  <si>
    <t>Número de acciones de Inspección y Vigilancia ejecutadas a los prestadores priorizados</t>
  </si>
  <si>
    <t>En el desarrollo de las funciones de inspección y vigilancia se realizaron once (11) actividades por los Departamentos:
Chocó: Siete (7) mesas de trabajo y dos (2) auditorias, así:
-Acta de mesa de trabajo del Departamento del Chocó de los siete (7) prestadores de Servicios de Salud.
-Autos de las auditorias a la ESE Ismael Roldan Valencia y la IPS Sociedad Medica Vida SAS del departamento del Chocó
Guainia: Una (1) mesa de trabajo, así:
Acta de mesa de trabajo con la ESE Hospital Intercultural Renacer del Departamento del Guainia.
La Guajira: Una (1) Auditoria, así:
Acta de auditoria a la IPS Pediatrica Pastor y Maria SAS
Así mismo, se realizaron orientaciones en las mesa de trabajo relacionadas con el Fortalecimiento de competencias respecto a las prioridades de salud pública que permitan afianzar el deber del prestador como Unidad Primaria Generadora de Datos - UPGD, así como de reiterar la responsabilidad que les asiste en el cumplimiento de las características del Sistema General de Seguridad Social en Salud, como accesibilidad, oportunidad, seguridad, pertinencia y continuidad a Prestadores de Servicios de Salud de la Guajira, Chocó, Guainia.
Se llevo a cabo el seguimiento a las actividades del plan de acción en cumplimiento a las ordenes establecidas en la estrategia “territorios vitales: Cuidando recursos, protegiendo vidas” de los Prestadores de Servicios de Salud de los Departamentos de Guainía y Chocó.</t>
  </si>
  <si>
    <t xml:space="preserve">Durante el primer trimestre de 2025 se reporta la ejecución de 11 acciones de inspección y vigilancia a prestadores priorizados, alcanzando un cumplimiento del 24% en el periodo. </t>
  </si>
  <si>
    <r>
      <t xml:space="preserve">En el periodo de seguimiento se desarrollaron acciones de Inspección y Vigilancia orientadas a evaluar el proceso integral de atención en salud de los pueblos indígenas y comunidades étnicas (Afrodescendientes y Rrom), ejecutando (15) que corresponden al 33,33% de la vigencia y consolidan un acumulado del 57,8% de actividades para la vigencia 2025, las cuales se distribuyeron así:
- Departamento de Chocó: Siete (7) Actos de mesa de trabajo con prestadores de Servicios de Salud  y dos (2) Autos de auditorías a la ESE Ismael Roldan Valencia y la IPS Sociedad Medica Vida SAS-
- Departamento de Guainía: Una (1) mesa de trabajo con la ESE Hospital Intercultural Renacer del Departamento del Guainía y una (1) Acta de auditoría a la IPS Pediátrica Pastor y María SAS
OTROS (4): se realizaron orientaciones en las mesa de trabajo relacionadas con el Fortalecimiento de competencias respecto a las prioridades de salud pública que permitan afianzar el deber del prestador como Unidad Primaria Generadora de Datos - UPGD, así como de reiterar la responsabilidad que les asiste en el cumplimiento de las características del Sistema General de Seguridad Social en Salud, como accesibilidad, oportunidad, seguridad, pertinencia y continuidad a Prestadores de Servicios de Salud de la Guajira, Chocó, Guainía.Se llevo a cabo el seguimiento a las actividades del plan de acción en cumplimiento a las ordenes establecidas en la estrategia “TERRITORIOS VITALES: Cuidando recursos, protegiendo vidas” de los Prestadores de Servicios de Salud de los Departamentos de Guainía y Chocó.
</t>
    </r>
    <r>
      <rPr>
        <i/>
        <u/>
        <sz val="10"/>
        <rFont val="Calibri"/>
        <family val="2"/>
      </rPr>
      <t>Conclusión:</t>
    </r>
    <r>
      <rPr>
        <sz val="10"/>
        <rFont val="Calibri"/>
        <family val="2"/>
      </rPr>
      <t xml:space="preserve"> El indicador tiene un comportamiento ascendente con un acumulado del 57,8% que da cuenta de la contundencia en las acciones de inspección y vigilancias adelantadas, permitiendo que los ciudadanos estén informados sobre el estado de estas entidades y puedan ejercer sus derechos y fomenta la transparencia al brindar a los ciudadanos un acceso fácil y claro a datos actualizados y comprensibles sobre las entidades de salud, permitiendo que los usuarios tomen decisiones informadas y ejerzan sus derechos basados en información confiable.</t>
    </r>
  </si>
  <si>
    <t xml:space="preserve">Durante el segundo trimestre de 2025 se reporta la ejecución de 15 acciones de inspección y vigilancia a prestadores priorizados, alcanzando un cumplimiento del 33,33% en el periodo. El acumulado anual asciende a 26 acciones (57,8%), lo cual refleja un avance progresivo hacia la meta anual. El reporte incluye detalle de las acciones realizadas y los territorios intervenidos, lo que permite verificar la trazabilidad del indicador. </t>
  </si>
  <si>
    <t>Ejercer Inspección y Vigilancia a la dispensación completa de fórmulas de medicamentos por parte del Gestor Farmacéutico</t>
  </si>
  <si>
    <t>Reporte del tablero de control</t>
  </si>
  <si>
    <t>Porcentaje de fórmulas de medicamentos Plan de Beneficios en Salud dispensadas de manera completa por el Gestor Farmacéutico (GF)</t>
  </si>
  <si>
    <t>(Número de fórmulas de medicamentos PBS y no PBS dispensadas en su totalidad por el GF / Número total de fórmulas de medicamentos PBS y no PBS solicitadas al GF) * 100</t>
  </si>
  <si>
    <t>Se remite un avance preliminar respecto a los principales resultados de requerimientos de información realizados a los Gestores Farmacéuticos en el 2025, el porcentaje de fórmulas de medicamentos PBS dispensadas de manera completa para los meses de enero y febrero se encuentra preliminarmente en 87.88%, para los GF que reportan información con corte al 10 de abril de 2025, es importante precisar que la información se encuentra en proceso de consolidación y análisis para ser reportada en el cuatrimestre. 
Se remite un avance preliminar respecto a los principales resultados de requerimientos de información realizados a los Gestores Farmacéuticos en el 2025, el porcentaje de fórmulas de medicamentos No PBS dispensadas de manera completa para los meses de enero y febrero se encuentra preliminarmente en 82.87%, para los GF que reportan información con corte al 10 de abril de 2025, es importante precisar que la información se encuentra en proceso de consolidación y análisis para ser reportada en el cuatrimestre.</t>
  </si>
  <si>
    <t xml:space="preserve">Durante el segundo trimestre de 2025 se reporta un cumplimiento del 82,66% en la dispensación completa de fórmulas de medicamentos por parte de los Gestores Farmacéuticos. Este valor supera la meta trimestral establecida del 75%, lo cual representa un resultado positivo. </t>
  </si>
  <si>
    <t>Para el periodo de seguimiento de los 51 Gestores Farmacéuticos que reportaron información a corte 01 de julio de 2025, se reportó un total de 81.495.616 fórmulas de medicamentos PBS y No PBS generadas, y un total de 67.250.811 de fórmulas de medicamentos PBS y No PBS dispensadas lo que equivale a 82,52%. Conclusión: el comportamiento del indicador muestra un comportamiento superior sobre la meta fijada para el trimestre, por lo que continuará promoviendo acciones para mejorar el acceso oportuno a medicamentos en procura de garantizar el bienestar de los usuarios del sistema de salud, como son la priorización de inspecciones de auditoria o verificación rápida a los a Gestores Farmacéuticos, por parte de la Delegatura cuando estos muestren comportamientos menores al 60% (críticos), en el siguiente trimestre se consolidarán los resultados de dichas acciones y se reportara el balance en los avances que se obtengan sobre los mismos.</t>
  </si>
  <si>
    <t xml:space="preserve">Durante el segundo trimestre de 2025 se reporta un cumplimiento del 82,52% en la dispensación completa de fórmulas de medicamentos por parte de los Gestores Farmacéuticos. Este valor supera la meta trimestral establecida del 75%, lo cual representa un resultado positivo. </t>
  </si>
  <si>
    <t>Diseñar e implementar proyectos asociados al Modelo de Gobierno y Gestión de Datos e Información para la Superintendencia Nacional de Salud</t>
  </si>
  <si>
    <t xml:space="preserve">Informe de implementación de los proyectos asociados o acto administrativo </t>
  </si>
  <si>
    <t>Proyectos asociados al Modelo de Gobierno y Gestión de Datos e Información implementado</t>
  </si>
  <si>
    <t xml:space="preserve">Número de proyectos implementados asociados al Modelo de Gobierno y Gestión de Datos e Información </t>
  </si>
  <si>
    <t xml:space="preserve">Como resultado de la gestión adelantada durante el primer trimestre de la vigencia en curso, y teniendo en cuenta los compromisos adquiridos por la Superintendencia - Subdirección de Analítica, se avanzó en: 
Realización de los insumos técnicos de la etapa precontractual para continuar con la ejecución del Programa de Gobernanza y el inicio del Programa de Inteligencia de Negocios, proyecto adelantado con la Universidad de Antioquia, los cuales están en revisión por parte de la Dirección de Contratación de la Superintendencia Nacional de Salud. </t>
  </si>
  <si>
    <t>No se reporta avance de la acción</t>
  </si>
  <si>
    <r>
      <t xml:space="preserve">Durante el periodo de seguimiento de 2025 se realizaron actividades para garantizar la definición del Modelo de Gobernanza y Gestión de Datos e Información, a traves de los Programas de Inteligencia de Negocios y Programa de Gobernanza, dentro de las cuales se realizaron 15 actividades así:
- Socialización Flujograma Gestionar Analítica de datos e información (1)
- Base Única de Vigilados actualizada (1)
- Documentos Reglas de Negocio e Integración de Datos actualizado (1)
- Catálogo de Datos Abiertos actualizado (2)
- Informes Validación de mallas - Archivos Tipo (2)
- Reporting Services gestionados y actualizados (3) actividad mensual
- Informes Cartera y otros financieros de vigilados (1)
- Informe UIAF (1)
- Tableros de Mando gestionados y actualizados (2)
- Script (1)
</t>
    </r>
    <r>
      <rPr>
        <i/>
        <u/>
        <sz val="10"/>
        <rFont val="Calibri"/>
        <family val="2"/>
        <scheme val="minor"/>
      </rPr>
      <t xml:space="preserve">Conclusión: </t>
    </r>
    <r>
      <rPr>
        <sz val="10"/>
        <rFont val="Calibri"/>
        <family val="2"/>
        <scheme val="minor"/>
      </rPr>
      <t>pese a que aún no se han implementado los proyectos previstos para la vigencia, se vienen construyecto los insumos necesarios a traves del contrato 116-2025 suscrito con la Universidad de Antioquia, donde la mayor parte de las actividades se tienen previstas para el segundo semestre del año 2025 con el fin de lograr la implementación de los programas antes mencionados.</t>
    </r>
  </si>
  <si>
    <t xml:space="preserve">Durante el segundo trimestre de 2025 no se reporta avance cuantitativo en la implementación de proyectos asociados al Modelo de Gobierno y Gestión de Datos e Información, manteniéndose el cumplimiento en 0%. Si bien se evidencia una serie de actividades técnicas y de preparación que respaldan el proceso (socialización, actualización de catálogos, informes, etc.), estas no constituyen implementación formal según lo definido en el indicador. </t>
  </si>
  <si>
    <t>Diseñar e implementar lineamientos asociados al Sistema de gestión de la innovación y gestión del conocimiento para la Superintendencia Nacional de Salud</t>
  </si>
  <si>
    <t xml:space="preserve">Documento con los lineaminetos </t>
  </si>
  <si>
    <t xml:space="preserve">Lineamientos asociados al Sistema de Gestión del Conocimiento y la Innovación de la Superintendencia Nacional de Salud diseñado, implementado y evaluado </t>
  </si>
  <si>
    <t xml:space="preserve">Número de lineamientos cumplidos del sistema (modelo) de innovación y gestión del conocimiento </t>
  </si>
  <si>
    <t xml:space="preserve">Como resultado de la gestión adelantada durante el primer trimestre de la vigencia en curso, y tenieno en cuenta los compromisos adquiridos por la Superintendencia - Subdirección de Analítica, se avanzó en: 
1. Diseño, exposición y aprobación por parte del Comité Directivo de la estrategia de transferencia del conocimiento, la cual tiene como objetivo mitigar la fuga del conocimiento con la transición del personal de la entidad; para ser implementada durante este periodo de tiempo de evaluación. 
2. Primera sesión del Equipo Técnico de Apoyo a la Gestión de Inovación y del Conocimiento. 
3. Implementación del formato PEFT52 Transferencia del Conocimiento, para ser diligenciado por parte de todos los colaboradores de la entidad: https://docs.supersalud.gov.co/PortalWeb/planeacion/AdministracionSIG/PEFT52.docx 
4. Elaboración de tablero de control para el análisis de los resultados obtenidos a partir del ejercicio de diligenciamiento del formulario de Transferencia de Conocimiento. 
5. Estructuración de los repositorios de información para cada una de las dependencias y grupos de trabajo, con el fin de consignar los productos finales en éstos. </t>
  </si>
  <si>
    <t xml:space="preserve">Durante el primer trimestre de 2025 se reporta un avance  del 50% en la implementación de lineamientos del Sistema de Gestión del Conocimiento y la Innovación. </t>
  </si>
  <si>
    <r>
      <t xml:space="preserve">Se ha logrado la implementación de 2 nuevos lineamientos del SGIGC de los 8 previstos para la vigencia, que corresponde a Gestión del conocimiento, y un segundo a Identificación y analisis de poryectos de innovación, con lo cual se logra un avance del 75% para la vigencia 2025; en cuanto a las acciones mas relevantes realizadas se encuentran: 
- Realización de WORKSHOPS TERRITORIALES en las Direcciones regionales Andina y Occidente, donde se identificaron técnicamente necesidades y proyectos que aportan a la innovación, capacitación y fortalecimiento de habilidades sobre innovación y gestión del conocimiento
- Acercamiento con el HUBiEX de la Universidad el Bosque, en el marco del MOU, para dar inicio al proyecto que le permita a la entidad automatizar el proceso de PQRS mediante Inteligencia Artificial. 
- Continuación de la implementación de la estrategia de Gestión del Conocimiento con el fin de mitigar la fuga del conocimiento, a traves de repositorios de información y el primer mapa del conocimiento de la entidad de clasificación  "Información de reserva".
- Identificación, analisuis y evaluación de planes, proyectos e ideas que se generen del SGI.
- Diseñó programa de Gestión del Conocimiento y fomentó de la generación de foros y espacios de innovación abierta con otras entidades y grupos de interés. 
</t>
    </r>
    <r>
      <rPr>
        <i/>
        <u/>
        <sz val="10"/>
        <rFont val="Calibri"/>
        <family val="2"/>
        <scheme val="minor"/>
      </rPr>
      <t>Conclusión:</t>
    </r>
    <r>
      <rPr>
        <sz val="10"/>
        <rFont val="Calibri"/>
        <family val="2"/>
        <scheme val="minor"/>
      </rPr>
      <t xml:space="preserve"> el comportamiento ascendente del indicador se encuentra ligado a la oportuna realización de actividades programadas, y con un avance del 75% para la vigencia solo queda pendientes 2 de los lineamientos previstos para Sistema de Gestión del Conocimiento y la Innovación de la SNS para 2025,  con lo cual se busca mejorar la calidad y eficiencia del Sistema General de Seguridad Social en Salud (SGSSS), impactando positivamente a los usuarios, a través de la optimización de procesos, la promoción de la innovación y la gestión efectiva del conocimiento, lo que se traduce en una mejor prestación de servicios de salud y una mayor satisfacción de los usuarios.</t>
    </r>
  </si>
  <si>
    <t xml:space="preserve">Durante el segundo trimestre de 2025 se reporta un avance de 2 lineamientos que el porcentaje acumulado es  del 75% en la implementación de lineamientos del Sistema de Gestión del Conocimiento y la Innovación. </t>
  </si>
  <si>
    <t xml:space="preserve">Informe que sustente el numero de fases Alcanzadas/ Número de fases Programas </t>
  </si>
  <si>
    <t>Registro sistematizado con  información pública de los vigilados liquidados y en liquidación.</t>
  </si>
  <si>
    <t>Número de fases alcanzadas  /  número de fases  programadas * 100</t>
  </si>
  <si>
    <t>Durante el primer trimestre se ejecutaron las dos fases programadas: 
1,Se hizo la presentación de las acreencias en las entidades que se encuentran en proceso liquidatorio activo.. 
2. Con el fin de formalizar estos informes de cara al vigilado y poder mantener actualizada la base del tablero de control, se presentará propuesta a la DID para crear estos informes dentro de la circular externa de actualización a los FT.</t>
  </si>
  <si>
    <t xml:space="preserve">Durante el primer trimestre de 2025 se reporta un avance del 113,33% en la implementación de fases del sistema de información pública para vigilados liquidados y en liquidación. </t>
  </si>
  <si>
    <t>Para el periodo de seguimiento se dio continuidad a la implementación de las dos Fases del Sistema para los Liquidados y En Liquidación, donde para el periodo de seguimiento se realizo la reunión prevista para la presentación de la propuesta a la Dirección de Innovación y Desarrollo para crear informes dentro de la circular externa de actualización a los Archivo Tipo FT.
Conclusión: Se tiene que el porcentaje de ejecución acumulado del 85% de las dos Fases previstas para el cuatrienio, sin embargo por la coyuntura de la rotación de personal que se viene presentando con ocasión del concurso se mantendra en dicho porcentaje de avance hasta tanto se concluya la etapa de  capacitación del nuevo personal para retomar y concluir el proceso  de consolidación de la herramienta.</t>
  </si>
  <si>
    <t xml:space="preserve">Durante el segundo trimestre de 2025 se reporta un avance del 113,33% en la implementación de fases del sistema de información pública para vigilados liquidados y en liquidación. </t>
  </si>
  <si>
    <t>Impulsar acciones de inspección y vigilancia tendientes a monitorear las responsabilidades de los generadores, recaudadores y administradores de recursos y generar alertas que contribuyan a la sostenibilidad financiera del sistema.</t>
  </si>
  <si>
    <t xml:space="preserve">Informe Trimestral de eficiencia en la gestión de alertas </t>
  </si>
  <si>
    <t>Porocentaje de alertas generadas en desarrollo de las acciones de IV a generadores, recaudadores y administradores de recursos del SGSSS.</t>
  </si>
  <si>
    <t>Gestiones realizadas a las alertas generadas en el informe del trimestre anterior" / Total de alertas encontradas en el informe del trimestre anterior</t>
  </si>
  <si>
    <t xml:space="preserve">Se realiza informe de seguimiento a las alertas generadas en las acciones de Inspección y Vigilancia a Generadores, Recaudadores y Administradores de recursos del SGSSS.
En el informe, Frente a cada alerta que se encuentra abierta, se relacionan las acciones que se han realizado para su seguimiento o supervisión.
Puede evidenciarse que para cada una de las 30 alertas encontradas hay acciones de supervisión o seguimiento generadas, es decir, se tiene el 100% de cumplimiento.
Se aclara que este indicador es acumulativo, es decir, en cada trimestre se tiene en cuenta las alertas que continúen abiertas del trimestre anterior más las nuevas que se generen.  En algún caso también podrían bajar si se cierra la acción de IV que genera la alerta.  La meta es 100% al final del año.
Estas alertas pueden venir de períodos anteriores, sin embargo, el análisis y la supervisión se realiza en el período actual, es decir, puede haber alertas de acciones de inspección que aún estén abiertas, y solo desaparecerán del informe cuando la acción de IV sea cerrada.  Mientras la alerta se encuentre abierta, entonces en cada período debe haber una nueva acción de supervisión sobre cada una.  En este sentido, en cada período, el número de alertas abiertas podría subir o bajar o mantenerse igual, dependiendo de cuantas alertas antiguas se cierren y de cuantas alertas nuevas se generen. </t>
  </si>
  <si>
    <t xml:space="preserve">Durante el segundo trimestre de 2025 se reporta un cumplimiento del 125% en la gestión de alertas generadas en acciones de inspección y vigilancia. </t>
  </si>
  <si>
    <t>Para el periodo de seguimiento se tienen 23 alertas encontradas en el trimestre inmediatamente anterior incluidas las que aún se encontraban abiertas, sobre las cuales se realizaron acciones de supervisión o seguimiento, con lo cual se atiende el 100% de las misma, con lo cual se supera el minimo del 80% esperado para el periodo de seguimiento; se aclara que independiente del periodo en que se genere la alerta, se realizan acciones de supervisión y vigilancia periódica de todas.
Conclusión: La meta del indicador se ha sobrepaso, lo que da cuenta de la supervisión permanente de la totalidad de las alertas generadas dentro en las acciones de inspección y vigilancia a Generadores, Recaudadores y Administradores de recursos del Sistema General de Seguridad Social en Salud, con lo cual se busca asegurar la correcta gestión de los recursos y la sostenibilidad del sistema, lo que a su vez garantiza la continuidad y calidad de los servicios de salud a los usuarios del Sistema.a.</t>
  </si>
  <si>
    <t xml:space="preserve">Incrementar las acciones de inspección y vigilancia conducentes a monitorear los riesgos financieros en las Empresas Sociales del Estado priorizadas, para generar alertas que les permitan establecer controles preventivos y anticipen la afectación que se pueda generar en la atención de los usuarios por una inadecuada gestión de los recursos. </t>
  </si>
  <si>
    <t>Alertas identificadas y gestionadas en el monitoreo y vigilancia de los recursos financieros en las Empresas Sociales del Estado priorizadas durante el periodo evaluado.</t>
  </si>
  <si>
    <t>Número alertas gestionadas en las ESE priorizadas/Total de alertas identificadas</t>
  </si>
  <si>
    <t>De acuerdo con el reporte de información financiera efectuado por las ESE al cierre de la vigencia anterior, se inicia para el I semestre 2025 a realizar el análisis del resultado de cuatro (4) indicadores relacionados con estado de la cartera, pasivos especialmente al talento humano en salud, pérdidas operacionales y generación de recaudo frente a ingresos causados, con el fin de determinar su criticidad en la situación de las ESE y establecer acciones de inspección y vigilancia que permitan corroborar dicha situación así como establecer planes de mejoramiento en el evento de llevarse a cabo auditorías. es importante precisar que la información se encuentra en proceso de consolidación y análisis para ser reportada en el semestre.</t>
  </si>
  <si>
    <r>
      <t xml:space="preserve">Se identificaron 21 Empresas Sociales del Estado sobre las cuales realizar seguimiento y acciones de inspección y vigilancia, a treves del monitoreo de cuatro (4) indicadores calculados a partir de la información financiera reportada por las ESE al cierre de la vigencia anterior (2024) (cartera, pasivos especialmente al talento humano en salud, pérdidas operacionales y generación de recaudo frente a ingresos causados); se programó seguimiento de diez (10) de ESE para el primer semestre y once (11) ESE para el segundo. Para el periodo de seguimiento se realizaron acciones de Inspección y Vigilancia a diez (10) ESE que multiplicado por 4 indicadores financieros, da un total de 40 alertas identificadas y gestionadas en el monitoreo y vigilancia de los recursos financieros.
</t>
    </r>
    <r>
      <rPr>
        <i/>
        <u/>
        <sz val="10"/>
        <rFont val="Calibri"/>
        <family val="2"/>
        <scheme val="minor"/>
      </rPr>
      <t>Conclusión:</t>
    </r>
    <r>
      <rPr>
        <i/>
        <sz val="10"/>
        <rFont val="Calibri"/>
        <family val="2"/>
        <scheme val="minor"/>
      </rPr>
      <t xml:space="preserve"> </t>
    </r>
    <r>
      <rPr>
        <sz val="10"/>
        <rFont val="Calibri"/>
        <family val="2"/>
        <scheme val="minor"/>
      </rPr>
      <t>Se alcanzo la meta prevista para el primer semestre, por lo cual se seguirán adelantando acciones de verificación en campo del comportamiento y  fallas frente a los resultados obtenidos en los indicadores, generando los respectivos informes de auditoría y traslados a entidades a las autoridades competentes en las 11 ESE priorizadas para el segundo semestre del año, con el fin de alcanzar el 100% de cobertura al finalizar la vigencia con miras a garantizar la continuidad y calidad de la atención en salud de los usuarios de estas ESE.</t>
    </r>
  </si>
  <si>
    <t>Durante el segundo trimestre de 2025 se reporta un avance del 47,62% en la gestión de alertas financieras en ESE priorizadas, correspondiente a 40 alertas identificadas y gestionadas sobre una meta anual de 84. El reporte es consistente con la programación establecida y permite verificar la trazabilidad del indicador, detallando las acciones realizadas y la metodología aplicada. Se considera un avance adecuado y técnicamente sustentado para el periodo evaluado.</t>
  </si>
  <si>
    <t>Fortalecer la capacidad financiera de la superintendencia nacional de salud a traves del recaudo de la contribucion de los vigilados.</t>
  </si>
  <si>
    <t xml:space="preserve">Certificación del area financiera </t>
  </si>
  <si>
    <t>Recaudo de la contribucion a favor de la superintendencia nacional de salud</t>
  </si>
  <si>
    <t>(valor recaudado por concepto de contribuccion/valor liquidado por concepto de contribuccion)*100</t>
  </si>
  <si>
    <t>Durante la presente vigencia, se ha definido el esquema tarifario que regirá para el año 2025, producto de una mesa de trabajo realizada con el Director Financiero y el Secretario General. Asimismo, se han desarrollado encuentros con los distintos actores del proceso, en los cuales se han socializado los criterios para la identificación del universo que integrará la base única de vigilados. Estas acciones permiten avanzar de manera coordinada en la ejecución de las actividades contempladas dentro del proceso, con miras a garantizar un ejercicio eficaz a lo largo del año.
En este sentido, y considerando que el ejercicio de recaudo inicia en el segundo semestre del año, a la fecha no es posible generar un reporte cuantitativo asociado a este indicador. Una vez finalice el periodo de recaudo oportuno , una vez determinado su periodo, se procederá con el reporte correspondiente, en coherencia con la naturaleza semestral del indicador.</t>
  </si>
  <si>
    <r>
      <t xml:space="preserve">Para la gestión del Recaudo se vienen adelantando las gestiones administrativas pertinentes con el fin de generar la facturación de la contribución de los vigilados, y poder adelantar el ejercicio de recaudo a partir del 14 de julio y hasta el 5 de septiembre de 2025, donde se evidenciara la primera etapa de recaudo, y en el cuarto trimestre se consolidara el reporte de cobros adelantados.
Evidencias: CIRCULAR INTERNA 2025920050000009-4 DE 2025 del 21-05-2025 Directrices proceso de Contribución vigencia 2025 y RESOLUCIÓN 2025920040005394-6 DE 07 – 07 - 2025 - Por la cual se establecen las tarifas, los lugares y plazos para cumplir con el pago de la Contribución consagrada en el artículo 76 de la Ley 1955 de 2019 para la vigencia 2025.
</t>
    </r>
    <r>
      <rPr>
        <i/>
        <u/>
        <sz val="10"/>
        <rFont val="Calibri"/>
        <family val="2"/>
        <scheme val="minor"/>
      </rPr>
      <t>Conclusión:</t>
    </r>
    <r>
      <rPr>
        <i/>
        <sz val="10"/>
        <rFont val="Calibri"/>
        <family val="2"/>
        <scheme val="minor"/>
      </rPr>
      <t xml:space="preserve"> </t>
    </r>
    <r>
      <rPr>
        <sz val="10"/>
        <rFont val="Calibri"/>
        <family val="2"/>
        <scheme val="minor"/>
      </rPr>
      <t>Si bien el indicador refleja un valor de 0, se aclara que el porcentaje de avance solo se puede reportar una vez se materialice el recaudo, pues es un indicador de resultado anual que se evidencia al finalizar el periodo de recaudo y no en la etapa de planeación, este recaudo impactará positivamente al sistema de salud al permitir una mejor gestión de los recursos, garantizar el acceso a servicios de salud y proteger los derechos de los usuarios.</t>
    </r>
  </si>
  <si>
    <t>Durante el segundo trimestre de 2025 no se reporta avance cuantitativo en el indicador de recaudo de la contribución, lo cual es coherente con la naturaleza del indicador y el cronograma establecido. El recaudo está programado para el segundo semestre del año, y se evidencia gestión preparatoria mediante la expedición de la circular interna y la resolución que definen tarifas y plazos. Se recomienda mantener el seguimiento a la ejecución del proceso conforme al cronograma, y reportar el avance cuantitativo una vez se materialice el recaudo, en coherencia con la periodicidad anual del indicador.</t>
  </si>
  <si>
    <t>FECHA ACTUALIZACIÓN</t>
  </si>
  <si>
    <t>DESCRIPCION DE LAS MODIFICACIONES</t>
  </si>
  <si>
    <t>AAAA-MM-DD</t>
  </si>
  <si>
    <t>SEGUIMIENTO OCI/SECTOR</t>
  </si>
  <si>
    <t>INSTRUCCIONES DE DILIGENCIAMIENTO</t>
  </si>
  <si>
    <t>DESCRIPTOR</t>
  </si>
  <si>
    <t>DETALLE</t>
  </si>
  <si>
    <t>GENERALIDADES</t>
  </si>
  <si>
    <t>En los trimestres en los que no se cuente con información numérica ni con el porcentaje de avance correspondiente, deberá registrarse el valor 0. En estos casos, se requerirá justificar cualitativamente la razón por la cual no se reporta avance.
Siempre que sea posible, los valores reportados deben consignarse como números enteros. En situaciones donde se requiera expresar valores menores a uno, se permitite el uso de un solo decimal.</t>
  </si>
  <si>
    <t>1.Cod</t>
  </si>
  <si>
    <t>Código de la acción estratégica</t>
  </si>
  <si>
    <t>Entidad Responsable de la acción</t>
  </si>
  <si>
    <t>Entidad o proceso responsable de la ejecución de la acción</t>
  </si>
  <si>
    <t>Lista desplegable de la cual se articula la acción</t>
  </si>
  <si>
    <t>Lista desplegable del ODS al que se articula la acción</t>
  </si>
  <si>
    <t>Lista desplegable de la Dimensión MIPG a la que se articula la acción</t>
  </si>
  <si>
    <t>Lista desplegable de la Política MIPG a la que se articula la acción</t>
  </si>
  <si>
    <t>Lista desplegable del Objetivo estratégico al cual se articula la acción</t>
  </si>
  <si>
    <t>Descripción d la acción estratégica a desarrollar</t>
  </si>
  <si>
    <t>Es el valor cuantitativo o cualitativo con el que inicia la medición de un indicador antes de que se implementen acciones o intervenciones.</t>
  </si>
  <si>
    <t>Medición de cumplimiento*</t>
  </si>
  <si>
    <t>Resultado tangible o intangible directamente generado por la acción estrategica.</t>
  </si>
  <si>
    <t>Nombre asignado. debe ser un reflejo del objetivo que se quiere medir. además de ser sencillo y concreto</t>
  </si>
  <si>
    <t xml:space="preserve">GESTIÓN:cuantifica los recursos físicos. humanos y financieros utilizados en el desarrollo de las acciones; y mide la cantidad de acciones. procesos procedimientos y operaciones realizadas durante la etapa de implementación
</t>
  </si>
  <si>
    <r>
      <rPr>
        <b/>
        <sz val="11"/>
        <color theme="1"/>
        <rFont val="Calibri"/>
        <family val="2"/>
        <scheme val="minor"/>
      </rPr>
      <t>Ejemplos:</t>
    </r>
    <r>
      <rPr>
        <sz val="11"/>
        <color theme="1"/>
        <rFont val="Calibri"/>
        <family val="2"/>
        <scheme val="minor"/>
      </rPr>
      <t xml:space="preserve">
Tasa de cumplimiento de metas.
Tiempo de entrega de servicios.
Nivel de satisfacción del cliente.
Costos de producción</t>
    </r>
  </si>
  <si>
    <t>PRODUCTO: cuantifica los bienes y servicios(intermedios o finales) producidos y/o provisionados a partir de una determinada intervención. asi como los cambios generados por esta que son pertinentes para el logro de los efector directos</t>
  </si>
  <si>
    <r>
      <t xml:space="preserve">Ejemplos:
</t>
    </r>
    <r>
      <rPr>
        <sz val="12"/>
        <color rgb="FF001D35"/>
        <rFont val="Arial"/>
        <family val="2"/>
      </rPr>
      <t>Número de productos o servicios entregados.
Nivel de calidad de los productos o servicios.
Cantidad de insumos utilizados</t>
    </r>
  </si>
  <si>
    <t>IMPACTO: mide los cambios resultantes en el bienestar de la poblacio´n objetivo de la intervención como consecuencia (directa o indirecta) de la entrega de los productos</t>
  </si>
  <si>
    <r>
      <rPr>
        <b/>
        <sz val="11"/>
        <color theme="1"/>
        <rFont val="Calibri"/>
        <family val="2"/>
        <scheme val="minor"/>
      </rPr>
      <t xml:space="preserve">Ejemplos: </t>
    </r>
    <r>
      <rPr>
        <sz val="11"/>
        <color theme="1"/>
        <rFont val="Calibri"/>
        <family val="2"/>
        <scheme val="minor"/>
      </rPr>
      <t xml:space="preserve">
Cambios en el conocimiento o comportamiento. 
Reducción de la tasa de mortalidad infantil. 
Incremento en la satisfacción de los usuarios. 
Mejora en la calidad de vida</t>
    </r>
  </si>
  <si>
    <t xml:space="preserve"> La representación matemática del cálculo del indicador</t>
  </si>
  <si>
    <t>Parámetro de referencia para determinar la magnitud y el tipo de unidad del indicador. (p.ej. Número. personas. kilómetros. Porcentaje, ($),  entre otras posibles unidades de medida).</t>
  </si>
  <si>
    <t>18. Tipo acumulación
Para asegurar una correcta medición del porcentaje de avance de un indicador. se debe utilizar un modo de acumulación dependiendo de si el objetivo o la dirección del indicador es incrementar su valor. reducirlo o mantenerlo. asi los tipos de acumulación pueden ser:</t>
  </si>
  <si>
    <t xml:space="preserve">Mantener: Stock
</t>
  </si>
  <si>
    <t>1. Stok: Busca que se mantenga un resultado o un logro que se tiene a una fecha determinada (p.ej. mantener la cobertura universal en la prestación de un servicio)</t>
  </si>
  <si>
    <t xml:space="preserve">Incrementar: Flujo. Capacidad. Acumulado
</t>
  </si>
  <si>
    <t xml:space="preserve">
2. Flujo: Los resultados de un año. no se acumulan con los del siguiente. En este caso. se brinda mayor importancia al avance que se obtenga en el último año del cuatrienio.
</t>
  </si>
  <si>
    <t>3. Capacidad:  Si toma en cuenta la línea de base (descuenta lo que ya se ha hecho antes de iniciar el período). Centra su atención en la medición del avance entre el punto de partida (línea base) y el punto esperado de llegada (meta).</t>
  </si>
  <si>
    <t>4. Acumulado: Mide los avances de un periodo. y para el siguiente incluye (suma) los avances obtenidos en periodos anteriores</t>
  </si>
  <si>
    <t>Disminuir: Reducción</t>
  </si>
  <si>
    <t>5. Reducción: Busca que se disminuyan los valores en el tiempo (p. ej. reducir muertes. hurtos. accidentes. atentados terroristas etc.).</t>
  </si>
  <si>
    <t>Es la  temporalidad con la cual se reporta la información (mensual. trimestral. semestral o anual).</t>
  </si>
  <si>
    <t xml:space="preserve">Valor objetivo total que se espera alcanzar al finalizar el periodo de gobierno </t>
  </si>
  <si>
    <t>SEGUIMIENTO</t>
  </si>
  <si>
    <t>Resultado Cuantitativo 1er trimestre</t>
  </si>
  <si>
    <t>Resultado cuantitativo (numero) del avance a primer trimestre de acuerdo con lo programado (En lo posible. se deben usar numeros enteros. en caso de requerir datos menores a uno. se debe hacer uso de un unico decimal)</t>
  </si>
  <si>
    <t>% de Cumplimiento 1er Trimestre</t>
  </si>
  <si>
    <t>porcentaje de cumplimiento</t>
  </si>
  <si>
    <t>Descripción de Avances</t>
  </si>
  <si>
    <t>Descripción cualitativa y detallada de la ejecución de la acción. dificultades. avances y pendientes</t>
  </si>
  <si>
    <t>Responsable del registro del reporte</t>
  </si>
  <si>
    <t>Persona responsable del diligenciamiento del reporte</t>
  </si>
  <si>
    <t>Observaciones Monitoreo Planeación Minsalud</t>
  </si>
  <si>
    <t>RECOMENDACIONES GENERALES</t>
  </si>
  <si>
    <t xml:space="preserve">Pasos para la construcción de un indicador </t>
  </si>
  <si>
    <t xml:space="preserve">1. Identificar el objetivo que se quiere medir/cuantificar 
2. Definir la tipología del indicador de acuerdo con el eslabón de la cadena de valor 
3. Redactar el nombre del indicador 
4. Escoger la batería de indicadores adecuada según los criterios de calidad (CREMA) 
5. Construir la ficha técnica del indicador </t>
  </si>
  <si>
    <t>Nombre</t>
  </si>
  <si>
    <t>Debe ser un reflejo del objetivo que se quiere medir. además de ser sencillo y concreto
ESTRUCTURA DE UN INDICADOR:
Objeto + condición deseada del objeto (verbo conjugado) + elementos adicionales de contexto descriptivo 
Ejemplo: Sedes educativas(objeto) construidas (verbo conjugado) para los niños y jóvenes desplazados(elementos descriptivos)</t>
  </si>
  <si>
    <t>Cuando la medición se calcula anualamente, en el avance trimestral, se digita NA, en cuanto al resultado cuantitivo y porcentaje de cumplimiento, y en los  campos "Resultado cuantitativo de la vigencia 2025" y "% de cumplimiento de la vigencia 2025", se digita 0 y 0%</t>
  </si>
  <si>
    <t>Variables</t>
  </si>
  <si>
    <t xml:space="preserve">…entendemos por variable cualquier característica o cualidad de la realidad que es susceptible de asumir diferentes valores. es decir. que puede variar. aunque para un objeto determinado que se considere puede tener un valor fijo" Sabino (1.980} Identifique la o las variables del indicador con iniciales alfanuméricas. Descríbala(s) brevemente e identifique la fuente la fuente: Ejemplo: PobTot: Población Total DANE - Censo Nacional </t>
  </si>
  <si>
    <t xml:space="preserve">*(Basado en la GUÍA PARA LA CONSTRUCCIÓN Y ANÁLISIS DE INDICADORES. Dirección de Seguimiento y Evaluación de Políticas Públicas. DNP 
chrome-extension://efaidnbmnnnibpcajpcglclefindmkaj/https://colaboracion.dnp.gov.co/CDT/Sinergia/Documentos/Guia_para_elaborar_Indicadores.pdf   </t>
  </si>
  <si>
    <t>Tipo Indicador</t>
  </si>
  <si>
    <t>Entidad Responsable</t>
  </si>
  <si>
    <t>Dependencia Responsable</t>
  </si>
  <si>
    <t xml:space="preserve"> Transformación</t>
  </si>
  <si>
    <t>Catalizador</t>
  </si>
  <si>
    <t>Componente</t>
  </si>
  <si>
    <t>ODS Asociados</t>
  </si>
  <si>
    <t>Dimensión MIPG</t>
  </si>
  <si>
    <t>Políticas MIPG</t>
  </si>
  <si>
    <t>Objetivo Estratégico Sectorial</t>
  </si>
  <si>
    <t>Periodicidad</t>
  </si>
  <si>
    <t>Tipo acumulación</t>
  </si>
  <si>
    <t>Rezago</t>
  </si>
  <si>
    <t>Unidad de Medida</t>
  </si>
  <si>
    <t>Asesor</t>
  </si>
  <si>
    <t>1.</t>
  </si>
  <si>
    <t>2.1 Habilitadores que potencian la seguridad humana y las Oportunidades de Bienestar</t>
  </si>
  <si>
    <t>2.1.1 Sistema de protección social , universal y adaptativo</t>
  </si>
  <si>
    <t>1. Fin de la Pobreza</t>
  </si>
  <si>
    <t>1. Talento Humano</t>
  </si>
  <si>
    <t xml:space="preserve">1. Política de Gestión Estratégica del Talento Humano </t>
  </si>
  <si>
    <t>Si</t>
  </si>
  <si>
    <t>2. Seguridad Humana y Justicia Social</t>
  </si>
  <si>
    <t>2.2 Superación de privaciones como fundamento de la dignidad humana y condiciones básicas para el bienestar.</t>
  </si>
  <si>
    <t>2.2.1  Hacia un sistema de salud garantista, universal, basado en un modelo de salud preventivo y predictivo</t>
  </si>
  <si>
    <t>4. Educación de Calidad</t>
  </si>
  <si>
    <t>2. Direccionamiento Estratégico y Planeación</t>
  </si>
  <si>
    <t xml:space="preserve">2. Política de  Integridad </t>
  </si>
  <si>
    <t>No</t>
  </si>
  <si>
    <t>kilómetro</t>
  </si>
  <si>
    <t>3. Derecho Humano a la alimentación</t>
  </si>
  <si>
    <t>3.1 Adecuación de alimentos</t>
  </si>
  <si>
    <t>3.1.1 Alimentos sanos y seguros para alimentar a colombia</t>
  </si>
  <si>
    <t>3. Salud y Bienestar</t>
  </si>
  <si>
    <t xml:space="preserve">3. Gestión con valores para resultados </t>
  </si>
  <si>
    <t xml:space="preserve">3. Política de  Planeación institucional </t>
  </si>
  <si>
    <t>Incrementar Capacidad</t>
  </si>
  <si>
    <t>4.1 Transición energética justa, segura, confiable y eficiente.</t>
  </si>
  <si>
    <t>3.1.2 Prácticas de alimentación saludable y adecuadas al curso de vida, poblaciones y teritorios.</t>
  </si>
  <si>
    <t xml:space="preserve">4. Evaluación de Resultados </t>
  </si>
  <si>
    <t xml:space="preserve">4. Política de  Gestión presupuestal y eficiencia del gasto público </t>
  </si>
  <si>
    <t>5. Convergencia regional</t>
  </si>
  <si>
    <t>5.1 Fortalecimiento de vinculos con la ppoblación colombiana en el exterior, e inclusión y protección de la población migrante</t>
  </si>
  <si>
    <t>3.1.3 Gobernanza multinivel para las políticas públicas asociadas al derecho humano a la alimentación adecuada (DHAA)</t>
  </si>
  <si>
    <t>5. Igualdad de genero</t>
  </si>
  <si>
    <t xml:space="preserve">5. Información y Comunicación </t>
  </si>
  <si>
    <t xml:space="preserve">5. Política de  Compras y Contratación Pública </t>
  </si>
  <si>
    <t>Personas</t>
  </si>
  <si>
    <t>6. Paz total integral</t>
  </si>
  <si>
    <t>6.1 Territorios que se transforman con la implementación del acuerdo del teatro colon</t>
  </si>
  <si>
    <t>4.1.1 Transformación energétia justa , basada en el respecto a la naturaleza, la justicia social y la soberania con seguridad, confiabilidad y eficiencia.</t>
  </si>
  <si>
    <t>6. Agua limpia y saneamiento</t>
  </si>
  <si>
    <t xml:space="preserve">6. Gestión del Conocimiento y la Innovación  </t>
  </si>
  <si>
    <t xml:space="preserve">6. Política de  Participación ciudadana en la gestión pública </t>
  </si>
  <si>
    <t>6.Recuperar y fortalecer la red pública hospitalaria.</t>
  </si>
  <si>
    <t>7. Actores diferenciales para el cambio</t>
  </si>
  <si>
    <t>7.1 El Cambio es con las mujeres</t>
  </si>
  <si>
    <t>5.1.2Mecanismos de protección para la población migrante en tránsito , refugiados y con vivación de permanencia en el territorio nacional</t>
  </si>
  <si>
    <t>7. Energia asequible y no contaminante</t>
  </si>
  <si>
    <t xml:space="preserve">7. Control Interno </t>
  </si>
  <si>
    <t>7.2 Colombia igualitaria, diversa y libre de discriminación</t>
  </si>
  <si>
    <t>6.1.1 Fin del conflicto</t>
  </si>
  <si>
    <t>8. Trabajo decente y crecimiento económico</t>
  </si>
  <si>
    <t xml:space="preserve">7. Política de Fortalecimiento organizacional y simplificación de procesos </t>
  </si>
  <si>
    <t>7.3 Reparación efectiva e integral de victimas</t>
  </si>
  <si>
    <t>6.1.2 Acuerdos sobre las victimas del conflicto:"Sistema integral de verdad, justicia, reparación y no repetición"</t>
  </si>
  <si>
    <t>9. Industria Innovación e Infraestructura</t>
  </si>
  <si>
    <t xml:space="preserve">8. Política Gobierno Digital </t>
  </si>
  <si>
    <t>7.4 Pueblos y comunidades étnicas</t>
  </si>
  <si>
    <t>7.1.1 Garantia de los derechos en salud plena para las mujeres</t>
  </si>
  <si>
    <t>10. Reducción de las desigualdades</t>
  </si>
  <si>
    <t xml:space="preserve">9. Política de Seguridad Digital </t>
  </si>
  <si>
    <t>7.7 Crece la generación para la vida y la paz_niñas, niños y adolescentes protegidos, amados y con oportunidades</t>
  </si>
  <si>
    <t>7.2.1 Construcción de tejido social diverso, con garantia de derechos y sin discriminación</t>
  </si>
  <si>
    <t>11. Ciudades y comunidades sostenibles</t>
  </si>
  <si>
    <t xml:space="preserve">10. Política de Defensa Jurídica </t>
  </si>
  <si>
    <t>Superación de privaciones como fundamento de la dignidad humana y condiciones básicas para el bienestar</t>
  </si>
  <si>
    <t>7.3.1 Reparación transformadora</t>
  </si>
  <si>
    <t>12. Producción y consumo responsables</t>
  </si>
  <si>
    <t xml:space="preserve">11. Política de Mejora normativa </t>
  </si>
  <si>
    <t>7.4.1 Igualdad de oportunidades y garantías para poblaciones vulnerables y excluidas que garanticen la seguridad humana</t>
  </si>
  <si>
    <t>13. Acción por el clima</t>
  </si>
  <si>
    <t xml:space="preserve">12. Política de Servicio al ciudadano </t>
  </si>
  <si>
    <t>7.7.1 Modernización de los instrumentos de gestión de las políticas públicas</t>
  </si>
  <si>
    <t>14. Vida submarina</t>
  </si>
  <si>
    <t xml:space="preserve">13. Política de Racionalización de trámites  </t>
  </si>
  <si>
    <t>Hacia un sistema de salud garantista, universal, basado en un modelo de salud preventivo y predictivo</t>
  </si>
  <si>
    <t>15. Vida de ecosistemas terrestres</t>
  </si>
  <si>
    <t xml:space="preserve">6. Política de Participación Ciudadana en la Gestión Pública </t>
  </si>
  <si>
    <t>16. Paz Justicia e Istituciones solidas</t>
  </si>
  <si>
    <t xml:space="preserve">14. Seguimiento y evaluación del desempeño institucional </t>
  </si>
  <si>
    <t>17. Alianzas para lograr los objetivos</t>
  </si>
  <si>
    <t>15.Política Gestión Documental (Política de Archivos y Gestión Documental)</t>
  </si>
  <si>
    <t xml:space="preserve">16.  Política de Transparencia, acceso a la información pública y lucha contra la corrupción </t>
  </si>
  <si>
    <t xml:space="preserve">17. Política de Gestión de la Información Estadística  </t>
  </si>
  <si>
    <t xml:space="preserve">18. Política de Gestión del Conocimiento y la Innovación </t>
  </si>
  <si>
    <t>19. Control interno</t>
  </si>
  <si>
    <t>Esta meta no esta programada para esta vigencia</t>
  </si>
  <si>
    <r>
      <t>Para el primer semestre de 2025:
No. asistencias técnicas   a los Entes descentralizadosy actores involucrados con los productos competencia del Invima realizadas
Línea Base_</t>
    </r>
    <r>
      <rPr>
        <sz val="10"/>
        <rFont val="Calibri"/>
        <family val="2"/>
        <scheme val="minor"/>
      </rPr>
      <t>200
Meta año 2025: 231
I Trimestre : 39
II Trimestre : 62
Resultado Cuantitativo I Semestre 2025: 101
% de Cumplimiento:  42%</t>
    </r>
    <r>
      <rPr>
        <sz val="10"/>
        <color theme="1"/>
        <rFont val="Calibri"/>
        <family val="2"/>
        <scheme val="minor"/>
      </rPr>
      <t xml:space="preserve">
</t>
    </r>
    <r>
      <rPr>
        <sz val="10"/>
        <rFont val="Calibri"/>
        <family val="2"/>
        <scheme val="minor"/>
      </rPr>
      <t>Las actividades están en el Plan Operativo Anual POA de las Direcciones de Operaciones Sanitarias, Dirección de Dispositivos Médicos, Dirección de Cosméticos, Direccion de Medicamentos y Direccion de alimentos indicadores del POA 2025: ID 621, 634, 663, 700, 731
Para la verificación de la información, la Oficina de Control Interno tomó los datos suministrados por la Oficina Asesora de Planeación, y la cruzó con la reportada por las dependencias responsables en el POA de esta meta, dentro de la vigencia 2025.</t>
    </r>
  </si>
  <si>
    <r>
      <t xml:space="preserve">Para el primer semestre de 2025:
No.  de visitas inspección de los productos competencia del Invima realizadas
Línea Base_11.944
Meta año 2025: 13.561
I Trimestre : </t>
    </r>
    <r>
      <rPr>
        <sz val="10"/>
        <rFont val="Calibri"/>
        <family val="2"/>
        <scheme val="minor"/>
      </rPr>
      <t>3.818
II Trimestre : 3.856
Resultado Cuantitativo I Semestre 2025: 7.674
% de Cumplimiento:  54%
Las actividades están en el Plan Operativo Anual POA de las Direcciones de Operaciones Sanitarias, Dirección de Dispositivos Médicos y Dirección de Cosméticos, indicadores del POA 2025: ID 683, 684-757, 626, 732, 733, 734, 735,736, 737,753
Para la verificación de la información, la Oficina de Control Interno tomó los datos suministrados por la Oficina Asesora de Planeación, y la cruzó con la reportada por las dependencias responsables en el POA de esta meta, dentro de la vigencia 2025.</t>
    </r>
  </si>
  <si>
    <r>
      <t xml:space="preserve">Para la vigencia  2025:
No. de capacitaciones  a entes descentralizados y actores involucrados con los productos competencia del Invima realizadas.
</t>
    </r>
    <r>
      <rPr>
        <sz val="10"/>
        <rFont val="Calibri"/>
        <family val="2"/>
        <scheme val="minor"/>
      </rPr>
      <t>Línea Base_382</t>
    </r>
    <r>
      <rPr>
        <sz val="10"/>
        <color theme="1"/>
        <rFont val="Calibri"/>
        <family val="2"/>
        <scheme val="minor"/>
      </rPr>
      <t xml:space="preserve">
Meta año 2025: </t>
    </r>
    <r>
      <rPr>
        <sz val="10"/>
        <rFont val="Calibri"/>
        <family val="2"/>
        <scheme val="minor"/>
      </rPr>
      <t xml:space="preserve">442
I Trimestre : 78
II Trimestre : 136
</t>
    </r>
    <r>
      <rPr>
        <sz val="10"/>
        <color theme="1"/>
        <rFont val="Calibri"/>
        <family val="2"/>
        <scheme val="minor"/>
      </rPr>
      <t xml:space="preserve">
</t>
    </r>
    <r>
      <rPr>
        <sz val="10"/>
        <rFont val="Calibri"/>
        <family val="2"/>
        <scheme val="minor"/>
      </rPr>
      <t>Resultado Cuantitativo I Semestre  2025: 214</t>
    </r>
    <r>
      <rPr>
        <sz val="10"/>
        <color theme="1"/>
        <rFont val="Calibri"/>
        <family val="2"/>
        <scheme val="minor"/>
      </rPr>
      <t xml:space="preserve">
% de Cumplimiento: 46%
</t>
    </r>
    <r>
      <rPr>
        <sz val="10"/>
        <rFont val="Calibri"/>
        <family val="2"/>
        <scheme val="minor"/>
      </rPr>
      <t>Las actividades están en el Plan Operativo Anual POA 2025, de las Direcciones de: Alimentos, Medicamentos, Operaciones Sanitarias, Dispositivos Médicos, Cosméticos  con número de indicadores así: 620, 633, 662, 699, 730
Para la verificación de la información, la Oficina de Control Interno tomó los datos suministrados por la Oficina Asesora de Planeación, y la cruzó con la reportada por las dependencias responsables en el POA de esta meta, dentro de la vigencia 2025.</t>
    </r>
    <r>
      <rPr>
        <sz val="10"/>
        <color rgb="FFFF0000"/>
        <rFont val="Calibri"/>
        <family val="2"/>
        <scheme val="minor"/>
      </rPr>
      <t xml:space="preserve">
</t>
    </r>
    <r>
      <rPr>
        <sz val="10"/>
        <color theme="1"/>
        <rFont val="Calibri"/>
        <family val="2"/>
        <scheme val="minor"/>
      </rPr>
      <t xml:space="preserve">
</t>
    </r>
  </si>
  <si>
    <r>
      <t xml:space="preserve">Para el primer semestre de 2025:
No. de autorizaciones y tramites asociados ( registro sanitario-NS-NSO- nuevos, reconocimientos y renovaciones) de los procesos de fabricación, venta e importación de  medicamentos otorgadas
</t>
    </r>
    <r>
      <rPr>
        <sz val="10"/>
        <rFont val="Calibri"/>
        <family val="2"/>
        <scheme val="minor"/>
      </rPr>
      <t>Línea Base_9.175</t>
    </r>
    <r>
      <rPr>
        <sz val="10"/>
        <color theme="1"/>
        <rFont val="Calibri"/>
        <family val="2"/>
        <scheme val="minor"/>
      </rPr>
      <t xml:space="preserve">
Meta año 2025: </t>
    </r>
    <r>
      <rPr>
        <sz val="10"/>
        <rFont val="Calibri"/>
        <family val="2"/>
        <scheme val="minor"/>
      </rPr>
      <t>8.011
I Trimestre : 3.571 
II Trimestre : 4.440
Resultado Cuantitativo I Semestre 2025: 8.011
% de Cumplimiento: 79%</t>
    </r>
    <r>
      <rPr>
        <sz val="10"/>
        <color theme="1"/>
        <rFont val="Calibri"/>
        <family val="2"/>
        <scheme val="minor"/>
      </rPr>
      <t xml:space="preserve">
</t>
    </r>
    <r>
      <rPr>
        <sz val="10"/>
        <rFont val="Calibri"/>
        <family val="2"/>
        <scheme val="minor"/>
      </rPr>
      <t>Las actividades están en el Plan Operativo Anual POA 2025 de la Direccion de Medicamentos con indicadores del POA así: 706, 708, 709.
Para la verificación de la información, la Oficina de Control Interno tomó los datos suministrados por la Oficina Asesora de Planeación, y la cruzó con la reportada por las dependencias responsables en el POA de esta meta, dentro de la vigencia 2025.</t>
    </r>
  </si>
  <si>
    <r>
      <t>Para el primer semestre de 2025:
No. de autorizaciones y tramites asociados  ( registro sanitario-NS-NSO- nuevos, reconocimientos y renovaciones) de los procesos de fabricación, venta e importación de  dispositivos médicos y tecnologías en salud otorgados.
Línea Base_</t>
    </r>
    <r>
      <rPr>
        <sz val="10"/>
        <rFont val="Calibri"/>
        <family val="2"/>
        <scheme val="minor"/>
      </rPr>
      <t>13.689
Meta año 2025: 11.085
I Trimestre : 1.332
II Trimestre : 2.119
Meta rezagada: 1.876, cumplida en el primer semestre.
Resultado Cuantitativo I Semestre 2025:  3.451
% de Cumplimiento: 28,2%
Las actividades están en el Plan Operativo Anual POA 2024 de la Direcciones de Dispositivos Médicos con los indicadores POA así: 686, 687
Para la verificación de la información, la Oficina de Control Interno tomó los datos suministrados por la Oficina Asesora de Planeación, y la cruzó con la reportada por las dependencias responsables en el POA de esta meta, dentro de la vigencia 2025.</t>
    </r>
  </si>
  <si>
    <r>
      <t>Para el primer semestre de 2025:
No. de artículos del Invima publicados en plataformas digitales de radio y televisión en materia de sanidad e inocuidad a lo largo de la cadena 
Línea Base_</t>
    </r>
    <r>
      <rPr>
        <sz val="10"/>
        <rFont val="Calibri"/>
        <family val="2"/>
        <scheme val="minor"/>
      </rPr>
      <t>0
Meta año 2025: 4
I Trimestre : 0
II Trimestre : 4
Meta Rezagada: 1, cumplida en el primer semestre
Resultado Cuantitativo I Semestre 2025: 4
% de Cumplimiento: 100%
ID: 658 -- Dirección Alimentos
Se publicaron 5 documentos en materia de sanidad e inocuidad a los diferentes actores de los sistemas agro alimentarios correspondientes a la verificación para la expedición del Certificado de Inspección Sanitaria para Importación a Colombia de aceite de pescado técnicos de los ciudadanos sobre las bebidas alcoholicas y facilitar las solicitudes ante el Invima. Comercialización fraudulenta de los productos "GAF PLUS" y "GAF PLUS ADVANCE". Comercialización de los productos "Barras de chocolate funcional Trippy Truffles the Lucky´s pieces" que contienen psilocibina. Infografía salmonelosis en el marco del día mundial de la inocuidad.</t>
    </r>
  </si>
  <si>
    <r>
      <t>Para la vigencia 2025:
Número de capacitaciones y asistencias técnicas a los laboratorios de salud pública de la red nacional de laboratorios y otros actores, realizadas.
Línea Base:</t>
    </r>
    <r>
      <rPr>
        <sz val="10"/>
        <rFont val="Calibri"/>
        <family val="2"/>
        <scheme val="minor"/>
      </rPr>
      <t xml:space="preserve"> 21</t>
    </r>
    <r>
      <rPr>
        <sz val="10"/>
        <color theme="1"/>
        <rFont val="Calibri"/>
        <family val="2"/>
        <scheme val="minor"/>
      </rPr>
      <t xml:space="preserve">
Meta año 2025: </t>
    </r>
    <r>
      <rPr>
        <sz val="10"/>
        <rFont val="Calibri"/>
        <family val="2"/>
        <scheme val="minor"/>
      </rPr>
      <t>33
I Trimestre : 12
II Trimestre : 11
Meta rezagada: 2. La cual ya se cumplio duarente el primer trimestre.
Resultado Cuantitativo I Semestre 2025: 23 
% de Cumplimiento: 70%
Las actividades están en el Plan Operativo Anual POA 2025, de la Oficina de Laboratorios  y Control de Calidad, con los indicadores 566, 567
Para la verificación de la información, la Oficina de Control Interno tomó los datos suministrados por la Oficina Asesora de Planeación, y la cruzó con la reportada por las dependencias responsables en el POA, de esta meta, dentro de la vigencia 2025.</t>
    </r>
  </si>
  <si>
    <r>
      <t>Para la vigencia 2025:
No. de actividades de apoyo sanitario y acompañamiento técnico a emprendedores de productos de alimentos y bebidas de las familias, Pueblos y familias indígenas,  negras, afrocdombianas, raizales y palenqueras, y campesinas que se  vincularon al programa de cultivos de uso Ilícito realizados
Línea Base</t>
    </r>
    <r>
      <rPr>
        <sz val="10"/>
        <rFont val="Calibri"/>
        <family val="2"/>
        <scheme val="minor"/>
      </rPr>
      <t>_0</t>
    </r>
    <r>
      <rPr>
        <sz val="10"/>
        <color theme="1"/>
        <rFont val="Calibri"/>
        <family val="2"/>
        <scheme val="minor"/>
      </rPr>
      <t xml:space="preserve">
Meta año 2025: </t>
    </r>
    <r>
      <rPr>
        <sz val="10"/>
        <rFont val="Calibri"/>
        <family val="2"/>
        <scheme val="minor"/>
      </rPr>
      <t>5
I Semestre 2025: 1
II Semestre  2025: 1
Meta Rezagada: 1. La cual se cumplio durante el primer semestre de 2025.
Resultado Total Vigencia 2025: 2
% de Cumplimiento: 40%
Las actividades están en el Plan Operativo Anual POA 2025 de las Direcciones de Alimentos con el indicador POA  659, 
Para la verificación de la información, la Oficina de Control Interno tomó los datos suministrados por la Oficina Asesora de Planeación, y la cruzó con la reportada por las dependencias responsables en el POA de esta meta, dentro de la vigencia 2025.</t>
    </r>
  </si>
  <si>
    <r>
      <t>Para la vigencia 2025:
No. de actividades apoyo sanitario y acompañamiento técnico a emprendedores de productos de cosméticos de las familias, pueblos y familias indígenas,  negras, afrocolombianas, raizales y palenqueras, y campesinas, que se  vincularon al programa de cultivos de uso ilícito realizados.
Línea Bas</t>
    </r>
    <r>
      <rPr>
        <sz val="10"/>
        <rFont val="Calibri"/>
        <family val="2"/>
        <scheme val="minor"/>
      </rPr>
      <t>e_0</t>
    </r>
    <r>
      <rPr>
        <sz val="10"/>
        <color theme="1"/>
        <rFont val="Calibri"/>
        <family val="2"/>
        <scheme val="minor"/>
      </rPr>
      <t xml:space="preserve">
Meta año 2025: </t>
    </r>
    <r>
      <rPr>
        <sz val="10"/>
        <rFont val="Calibri"/>
        <family val="2"/>
        <scheme val="minor"/>
      </rPr>
      <t>3
I Semestre 2025: 2
II Semestre 2025: 6
Resultado Total Vigencia 2025: 8
% de Cumplimiento: 267%
Para la vigencia 2025 fue posible aumentar el número de visitas en el cuarto trimestre, debido al desarrollo de actividades con la ONU mujeres, que permitió optimizar los recursos y disponer de mecanismos y espacios adicionales para el desarrollo de estos encuentros.
Las actividades están en el Plan Operativo Anual POA 2025, de la Direccion de Cosméticos, con el indicador POA 622
Para la verificación de la información, la Oficina de Control Interno tomó los datos suministrados por la Oficina Asesora de Planeación, y la cruzó con la reportada por las dependencias responsables en el POA, de esta meta, dentro de la vigencia 2025.</t>
    </r>
  </si>
  <si>
    <t xml:space="preserve">Para la vigencia 2025:
Fase de implementación y pruebas de los desarrollos del proyecto ejecutada
Línea Base_2 (Fase de planeación y diseño del proyecto)
Meta año 2025: 0,4
I Semestre 2025: 0
II Semestre 2025: 0,15
Resultado Cuantitativo I Semestre 2025: 0,15
% de Cumplimiento: 37%
</t>
  </si>
  <si>
    <t>Esta actividad se cumplio en el año 2024.</t>
  </si>
  <si>
    <t>Meta no programada para la vigencia</t>
  </si>
  <si>
    <t>A la fecha no se han recibido solicitudes extraordinarias de modificacion del Manual tarifario. La actualización ordinaria se realizara en el mes de diciembre de acuerdo con lo establecido por la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</si>
</sst>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43" formatCode="_-* #,##0.00_-;\-* #,##0.00_-;_-* &quot;-&quot;??_-;_-@_-"/>
    <numFmt numFmtId="164" formatCode="yyyy\-mm\-dd;@"/>
    <numFmt numFmtId="165" formatCode="0.0%"/>
    <numFmt numFmtId="166" formatCode="_(&quot;$&quot;\ * #,##0_);_(&quot;$&quot;\ * \(#,##0\);_(&quot;$&quot;\ * &quot;-&quot;??_);_(@_)"/>
    <numFmt numFmtId="167" formatCode="_-&quot;$&quot;\ * #,##0_-;\-&quot;$&quot;\ * #,##0_-;_-&quot;$&quot;\ * &quot;-&quot;??_-;_-@_-"/>
    <numFmt numFmtId="168" formatCode="_-* #,##0_-;\-* #,##0_-;_-* &quot;-&quot;??_-;_-@_-"/>
    <numFmt numFmtId="169" formatCode="_-* #,##0_-;\-* #,##0_-;_-* &quot;-&quot;??_-;_-@"/>
    <numFmt numFmtId="170" formatCode="0.0"/>
  </numFmts>
  <fonts count="55" x14ac:knownFonts="1">
    <font>
      <sz val="11"/>
      <color theme="1"/>
      <name val="Calibri"/>
      <family val="2"/>
      <scheme val="minor"/>
    </font>
    <font>
      <sz val="11"/>
      <color theme="1"/>
      <name val="Calibri"/>
      <family val="2"/>
      <scheme val="minor"/>
    </font>
    <font>
      <sz val="11"/>
      <color rgb="FF9C5700"/>
      <name val="Calibri"/>
      <family val="2"/>
      <scheme val="minor"/>
    </font>
    <font>
      <b/>
      <sz val="11"/>
      <color theme="1"/>
      <name val="Calibri"/>
      <family val="2"/>
      <scheme val="minor"/>
    </font>
    <font>
      <sz val="11"/>
      <name val="Calibri"/>
      <family val="2"/>
      <scheme val="minor"/>
    </font>
    <font>
      <sz val="10"/>
      <name val="Calibri"/>
      <family val="2"/>
      <scheme val="minor"/>
    </font>
    <font>
      <sz val="12"/>
      <name val="Calibri"/>
      <family val="2"/>
      <scheme val="minor"/>
    </font>
    <font>
      <b/>
      <sz val="10"/>
      <name val="Calibri"/>
      <family val="2"/>
      <scheme val="minor"/>
    </font>
    <font>
      <sz val="10"/>
      <name val="Calibri"/>
      <family val="2"/>
    </font>
    <font>
      <b/>
      <sz val="14"/>
      <color theme="1"/>
      <name val="Calibri"/>
      <family val="2"/>
      <scheme val="minor"/>
    </font>
    <font>
      <b/>
      <sz val="12"/>
      <color theme="1"/>
      <name val="Calibri"/>
      <family val="2"/>
      <scheme val="minor"/>
    </font>
    <font>
      <b/>
      <sz val="12"/>
      <color rgb="FF001D35"/>
      <name val="Arial"/>
      <family val="2"/>
    </font>
    <font>
      <sz val="12"/>
      <color rgb="FF001D35"/>
      <name val="Arial"/>
      <family val="2"/>
    </font>
    <font>
      <sz val="10"/>
      <name val="Arial"/>
      <family val="2"/>
    </font>
    <font>
      <sz val="11"/>
      <name val="Calibri"/>
      <family val="2"/>
    </font>
    <font>
      <b/>
      <sz val="9"/>
      <color indexed="81"/>
      <name val="Tahoma"/>
      <family val="2"/>
    </font>
    <font>
      <sz val="9"/>
      <color indexed="81"/>
      <name val="Tahoma"/>
      <family val="2"/>
    </font>
    <font>
      <sz val="14"/>
      <color theme="1"/>
      <name val="Calibri"/>
      <family val="2"/>
      <scheme val="minor"/>
    </font>
    <font>
      <b/>
      <sz val="11"/>
      <color theme="9" tint="-0.249977111117893"/>
      <name val="Calibri"/>
      <family val="2"/>
      <scheme val="minor"/>
    </font>
    <font>
      <sz val="15"/>
      <color rgb="FF333333"/>
      <name val="Segoe UI"/>
      <family val="2"/>
    </font>
    <font>
      <b/>
      <sz val="11"/>
      <color rgb="FF990033"/>
      <name val="Calibri"/>
      <family val="2"/>
      <scheme val="minor"/>
    </font>
    <font>
      <b/>
      <sz val="11"/>
      <color rgb="FF00B0F0"/>
      <name val="Calibri"/>
      <family val="2"/>
      <scheme val="minor"/>
    </font>
    <font>
      <b/>
      <sz val="11"/>
      <color rgb="FFF7610D"/>
      <name val="Calibri"/>
      <family val="2"/>
      <scheme val="minor"/>
    </font>
    <font>
      <b/>
      <sz val="11"/>
      <color theme="5" tint="-0.499984740745262"/>
      <name val="Calibri"/>
      <family val="2"/>
      <scheme val="minor"/>
    </font>
    <font>
      <b/>
      <sz val="11"/>
      <color theme="8" tint="-0.499984740745262"/>
      <name val="Calibri"/>
      <family val="2"/>
      <scheme val="minor"/>
    </font>
    <font>
      <b/>
      <sz val="11"/>
      <color rgb="FFE6AF14"/>
      <name val="Calibri"/>
      <family val="2"/>
      <scheme val="minor"/>
    </font>
    <font>
      <sz val="11"/>
      <color rgb="FF00B0F0"/>
      <name val="Calibri"/>
      <family val="2"/>
      <scheme val="minor"/>
    </font>
    <font>
      <b/>
      <sz val="8"/>
      <name val="Calibri"/>
      <family val="2"/>
      <scheme val="minor"/>
    </font>
    <font>
      <b/>
      <sz val="12"/>
      <name val="Arial Narrow"/>
      <family val="2"/>
    </font>
    <font>
      <b/>
      <sz val="20"/>
      <name val="Arial"/>
      <family val="2"/>
    </font>
    <font>
      <b/>
      <sz val="16"/>
      <name val="Calibri"/>
      <family val="2"/>
      <scheme val="minor"/>
    </font>
    <font>
      <b/>
      <sz val="20"/>
      <name val="Calibri"/>
      <family val="2"/>
      <scheme val="minor"/>
    </font>
    <font>
      <b/>
      <sz val="24"/>
      <name val="Calibri"/>
      <family val="2"/>
      <scheme val="minor"/>
    </font>
    <font>
      <b/>
      <sz val="22"/>
      <name val="Calibri"/>
      <family val="2"/>
      <scheme val="minor"/>
    </font>
    <font>
      <b/>
      <sz val="18"/>
      <name val="Calibri"/>
      <family val="2"/>
      <scheme val="minor"/>
    </font>
    <font>
      <b/>
      <sz val="12"/>
      <name val="Calibri"/>
      <family val="2"/>
      <scheme val="minor"/>
    </font>
    <font>
      <b/>
      <sz val="14"/>
      <name val="Calibri"/>
      <family val="2"/>
      <scheme val="minor"/>
    </font>
    <font>
      <b/>
      <sz val="12"/>
      <name val="Calibri"/>
      <family val="2"/>
    </font>
    <font>
      <b/>
      <sz val="12"/>
      <name val="Arial"/>
      <family val="2"/>
    </font>
    <font>
      <b/>
      <sz val="11"/>
      <name val="Arial"/>
      <family val="2"/>
    </font>
    <font>
      <sz val="9"/>
      <name val="Arial"/>
      <family val="2"/>
    </font>
    <font>
      <b/>
      <sz val="10"/>
      <name val="Calibri"/>
      <family val="2"/>
    </font>
    <font>
      <sz val="11"/>
      <name val="Aptos Narrow"/>
      <family val="2"/>
    </font>
    <font>
      <sz val="11"/>
      <name val="Aptos Narrow"/>
      <family val="2"/>
    </font>
    <font>
      <sz val="11"/>
      <name val="Aptos Narrow"/>
      <family val="2"/>
    </font>
    <font>
      <sz val="9"/>
      <name val="Calibri"/>
      <family val="2"/>
      <scheme val="minor"/>
    </font>
    <font>
      <i/>
      <sz val="10"/>
      <name val="Calibri"/>
      <family val="2"/>
    </font>
    <font>
      <b/>
      <i/>
      <sz val="10"/>
      <name val="Calibri"/>
      <family val="2"/>
    </font>
    <font>
      <sz val="10"/>
      <name val="Verdana"/>
      <family val="2"/>
    </font>
    <font>
      <i/>
      <u/>
      <sz val="10"/>
      <name val="Calibri"/>
      <family val="2"/>
      <scheme val="minor"/>
    </font>
    <font>
      <i/>
      <sz val="10"/>
      <name val="Calibri"/>
      <family val="2"/>
      <scheme val="minor"/>
    </font>
    <font>
      <i/>
      <u/>
      <sz val="10"/>
      <name val="Calibri"/>
      <family val="2"/>
    </font>
    <font>
      <b/>
      <sz val="11"/>
      <name val="Calibri"/>
      <family val="2"/>
      <scheme val="minor"/>
    </font>
    <font>
      <sz val="10"/>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rgb="FFFFEB9C"/>
      </patternFill>
    </fill>
    <fill>
      <patternFill patternType="solid">
        <fgColor rgb="FF00D5D0"/>
        <bgColor indexed="64"/>
      </patternFill>
    </fill>
    <fill>
      <patternFill patternType="solid">
        <fgColor rgb="FFCCFFFF"/>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92D050"/>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auto="1"/>
      </left>
      <right/>
      <top style="thin">
        <color auto="1"/>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3" fillId="0" borderId="0"/>
    <xf numFmtId="9" fontId="13" fillId="0" borderId="0" applyFont="0" applyFill="0" applyBorder="0" applyAlignment="0" applyProtection="0"/>
  </cellStyleXfs>
  <cellXfs count="496">
    <xf numFmtId="0" fontId="0" fillId="0" borderId="0" xfId="0"/>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justify" vertical="center" wrapText="1"/>
    </xf>
    <xf numFmtId="0" fontId="7"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justify" vertical="center"/>
    </xf>
    <xf numFmtId="9" fontId="5" fillId="0" borderId="12" xfId="0" applyNumberFormat="1" applyFont="1" applyBorder="1" applyAlignment="1">
      <alignment horizontal="center" vertical="center"/>
    </xf>
    <xf numFmtId="9" fontId="5" fillId="0" borderId="15" xfId="0" applyNumberFormat="1" applyFont="1" applyBorder="1" applyAlignment="1">
      <alignment horizontal="center" vertical="center"/>
    </xf>
    <xf numFmtId="165" fontId="5" fillId="0" borderId="12" xfId="3" applyNumberFormat="1" applyFont="1" applyFill="1" applyBorder="1" applyAlignment="1" applyProtection="1">
      <alignment horizontal="center" vertical="center" wrapText="1"/>
    </xf>
    <xf numFmtId="0" fontId="5" fillId="0" borderId="12" xfId="0" applyFont="1" applyBorder="1" applyAlignment="1" applyProtection="1">
      <alignment horizontal="justify" vertical="center" wrapText="1"/>
      <protection locked="0"/>
    </xf>
    <xf numFmtId="9" fontId="5" fillId="0" borderId="12" xfId="0" applyNumberFormat="1" applyFont="1" applyBorder="1" applyAlignment="1">
      <alignment horizontal="justify" vertical="center" wrapText="1"/>
    </xf>
    <xf numFmtId="9" fontId="5" fillId="0" borderId="12" xfId="3" applyFont="1" applyFill="1" applyBorder="1" applyAlignment="1" applyProtection="1">
      <alignment horizontal="center" vertical="center" wrapText="1"/>
    </xf>
    <xf numFmtId="9" fontId="5" fillId="0" borderId="15"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xf>
    <xf numFmtId="2" fontId="5" fillId="0" borderId="15" xfId="0" applyNumberFormat="1" applyFont="1" applyBorder="1" applyAlignment="1">
      <alignment horizontal="center" vertical="center" wrapText="1"/>
    </xf>
    <xf numFmtId="2" fontId="5" fillId="0" borderId="12" xfId="0" applyNumberFormat="1" applyFont="1" applyBorder="1" applyAlignment="1">
      <alignment horizontal="center" vertical="center" wrapText="1"/>
    </xf>
    <xf numFmtId="9" fontId="5" fillId="0" borderId="12" xfId="0" applyNumberFormat="1" applyFont="1" applyBorder="1" applyAlignment="1">
      <alignment horizontal="center" vertical="center" wrapText="1"/>
    </xf>
    <xf numFmtId="1" fontId="5" fillId="0" borderId="12" xfId="0" applyNumberFormat="1" applyFont="1" applyBorder="1" applyAlignment="1">
      <alignment horizontal="center" vertical="center" wrapText="1"/>
    </xf>
    <xf numFmtId="0" fontId="5" fillId="0" borderId="15" xfId="0" applyFont="1" applyBorder="1" applyAlignment="1">
      <alignment horizontal="center" vertical="center"/>
    </xf>
    <xf numFmtId="0" fontId="5" fillId="0" borderId="12" xfId="0" applyFont="1" applyBorder="1" applyAlignment="1">
      <alignment horizontal="left" vertical="center" wrapText="1"/>
    </xf>
    <xf numFmtId="0" fontId="5" fillId="0" borderId="12" xfId="0" applyFont="1" applyBorder="1" applyAlignment="1" applyProtection="1">
      <alignment horizontal="center" vertical="center" wrapText="1"/>
      <protection locked="0"/>
    </xf>
    <xf numFmtId="3" fontId="5" fillId="0" borderId="12" xfId="0" applyNumberFormat="1" applyFont="1" applyBorder="1" applyAlignment="1">
      <alignment horizontal="center" vertical="center"/>
    </xf>
    <xf numFmtId="0" fontId="5" fillId="0" borderId="12" xfId="0" applyFont="1" applyBorder="1" applyAlignment="1">
      <alignment vertical="center" wrapText="1"/>
    </xf>
    <xf numFmtId="0" fontId="5" fillId="0" borderId="12" xfId="0" applyFont="1" applyBorder="1" applyAlignment="1" applyProtection="1">
      <alignment horizontal="left" vertical="center" wrapText="1"/>
      <protection locked="0"/>
    </xf>
    <xf numFmtId="9" fontId="5" fillId="0" borderId="12" xfId="0" applyNumberFormat="1" applyFont="1" applyBorder="1" applyAlignment="1" applyProtection="1">
      <alignment horizontal="center" vertical="center" wrapText="1"/>
      <protection locked="0"/>
    </xf>
    <xf numFmtId="9" fontId="5" fillId="0" borderId="15" xfId="3" applyFont="1" applyFill="1" applyBorder="1" applyAlignment="1" applyProtection="1">
      <alignment horizontal="center" vertical="center"/>
    </xf>
    <xf numFmtId="0" fontId="5" fillId="0" borderId="11" xfId="0" applyFont="1" applyBorder="1" applyAlignment="1">
      <alignment horizontal="left" vertical="center" wrapText="1"/>
    </xf>
    <xf numFmtId="0" fontId="5" fillId="0" borderId="12" xfId="0" applyFont="1" applyBorder="1" applyAlignment="1" applyProtection="1">
      <alignment vertical="center" wrapText="1"/>
      <protection locked="0"/>
    </xf>
    <xf numFmtId="0" fontId="5" fillId="0" borderId="12" xfId="0" applyFont="1" applyBorder="1" applyAlignment="1" applyProtection="1">
      <alignment horizontal="justify" vertical="center"/>
      <protection locked="0"/>
    </xf>
    <xf numFmtId="1" fontId="5" fillId="0" borderId="15" xfId="0" applyNumberFormat="1" applyFont="1" applyBorder="1" applyAlignment="1">
      <alignment horizontal="center" vertical="center" wrapText="1"/>
    </xf>
    <xf numFmtId="0" fontId="9" fillId="0" borderId="8" xfId="0" applyFont="1" applyBorder="1" applyAlignment="1">
      <alignment horizontal="center" vertical="center"/>
    </xf>
    <xf numFmtId="0" fontId="3" fillId="0" borderId="12" xfId="0" applyFont="1" applyBorder="1" applyAlignment="1">
      <alignment horizontal="left" vertical="center"/>
    </xf>
    <xf numFmtId="0" fontId="0" fillId="0" borderId="6" xfId="0" applyBorder="1" applyAlignment="1">
      <alignment horizontal="left" vertical="center" wrapText="1"/>
    </xf>
    <xf numFmtId="0" fontId="11" fillId="0" borderId="12" xfId="0" applyFont="1" applyBorder="1" applyAlignment="1">
      <alignment wrapText="1"/>
    </xf>
    <xf numFmtId="0" fontId="0" fillId="0" borderId="6" xfId="0" applyBorder="1" applyAlignment="1">
      <alignment vertical="center" wrapText="1"/>
    </xf>
    <xf numFmtId="0" fontId="3" fillId="0" borderId="12" xfId="0" applyFont="1" applyBorder="1" applyAlignment="1">
      <alignment vertical="center" wrapText="1"/>
    </xf>
    <xf numFmtId="0" fontId="0" fillId="0" borderId="12" xfId="0" applyBorder="1" applyAlignment="1">
      <alignment vertical="center" wrapText="1"/>
    </xf>
    <xf numFmtId="0" fontId="0" fillId="0" borderId="12" xfId="0" applyBorder="1"/>
    <xf numFmtId="0" fontId="0" fillId="0" borderId="12" xfId="0" applyBorder="1" applyAlignment="1">
      <alignment wrapText="1"/>
    </xf>
    <xf numFmtId="0" fontId="0" fillId="0" borderId="12" xfId="0" applyBorder="1" applyAlignment="1">
      <alignment horizontal="left" vertical="center" wrapText="1"/>
    </xf>
    <xf numFmtId="0" fontId="0" fillId="0" borderId="12" xfId="0"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5" fillId="0" borderId="12" xfId="0" applyFont="1" applyBorder="1" applyAlignment="1">
      <alignment horizontal="left" vertical="top" wrapText="1"/>
    </xf>
    <xf numFmtId="9" fontId="5" fillId="0" borderId="6" xfId="0" applyNumberFormat="1" applyFont="1" applyBorder="1" applyAlignment="1" applyProtection="1">
      <alignment horizontal="center" vertical="center" wrapText="1"/>
      <protection locked="0"/>
    </xf>
    <xf numFmtId="0" fontId="8" fillId="0" borderId="12" xfId="0" applyFont="1" applyBorder="1" applyAlignment="1" applyProtection="1">
      <alignment vertical="center" wrapText="1"/>
      <protection locked="0"/>
    </xf>
    <xf numFmtId="0" fontId="8" fillId="0" borderId="6" xfId="0" applyFont="1" applyBorder="1" applyAlignment="1" applyProtection="1">
      <alignment horizontal="center" vertical="center" wrapText="1"/>
      <protection locked="0"/>
    </xf>
    <xf numFmtId="0" fontId="5" fillId="0" borderId="4" xfId="0" applyFont="1" applyBorder="1" applyAlignment="1">
      <alignment horizontal="justify" vertical="center"/>
    </xf>
    <xf numFmtId="9" fontId="5" fillId="0" borderId="12" xfId="0" applyNumberFormat="1" applyFont="1" applyBorder="1" applyAlignment="1" applyProtection="1">
      <alignment horizontal="center" vertical="center"/>
      <protection locked="0"/>
    </xf>
    <xf numFmtId="0" fontId="5" fillId="0" borderId="11" xfId="0" applyFont="1" applyBorder="1" applyAlignment="1">
      <alignment wrapText="1"/>
    </xf>
    <xf numFmtId="0" fontId="5" fillId="0" borderId="11" xfId="0" applyFont="1" applyBorder="1" applyAlignment="1" applyProtection="1">
      <alignment horizontal="center" vertical="center" wrapText="1"/>
      <protection locked="0"/>
    </xf>
    <xf numFmtId="10" fontId="5" fillId="0" borderId="12" xfId="0" applyNumberFormat="1" applyFont="1" applyBorder="1" applyAlignment="1" applyProtection="1">
      <alignment horizontal="center" vertical="center" wrapText="1"/>
      <protection locked="0"/>
    </xf>
    <xf numFmtId="9" fontId="5" fillId="0" borderId="11" xfId="0" applyNumberFormat="1" applyFont="1" applyBorder="1" applyAlignment="1">
      <alignment horizontal="center" vertical="center" wrapText="1"/>
    </xf>
    <xf numFmtId="0" fontId="3" fillId="6" borderId="12" xfId="0" applyFont="1" applyFill="1" applyBorder="1" applyAlignment="1">
      <alignment horizontal="left" vertical="center" wrapText="1"/>
    </xf>
    <xf numFmtId="0" fontId="3" fillId="6" borderId="12" xfId="0" applyFont="1" applyFill="1" applyBorder="1" applyAlignment="1">
      <alignment horizontal="center" vertical="center" wrapText="1"/>
    </xf>
    <xf numFmtId="0" fontId="7" fillId="6" borderId="12" xfId="0" applyFont="1" applyFill="1" applyBorder="1" applyAlignment="1">
      <alignment horizontal="center" vertical="center" wrapText="1"/>
    </xf>
    <xf numFmtId="14" fontId="7" fillId="6" borderId="12" xfId="0" applyNumberFormat="1"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center" vertical="center" wrapText="1"/>
    </xf>
    <xf numFmtId="0" fontId="19" fillId="0" borderId="0" xfId="0" applyFont="1"/>
    <xf numFmtId="0" fontId="20"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4" fontId="0" fillId="0" borderId="0" xfId="0" applyNumberFormat="1" applyAlignment="1">
      <alignment horizontal="left" vertical="center" wrapText="1"/>
    </xf>
    <xf numFmtId="10" fontId="8" fillId="0" borderId="11" xfId="0" applyNumberFormat="1" applyFont="1" applyBorder="1" applyAlignment="1" applyProtection="1">
      <alignment wrapText="1"/>
      <protection locked="0"/>
    </xf>
    <xf numFmtId="10" fontId="8" fillId="0" borderId="9" xfId="0" applyNumberFormat="1" applyFont="1" applyBorder="1" applyAlignment="1" applyProtection="1">
      <alignment wrapText="1"/>
      <protection locked="0"/>
    </xf>
    <xf numFmtId="0" fontId="8" fillId="0" borderId="12" xfId="0" applyFont="1" applyBorder="1" applyAlignment="1" applyProtection="1">
      <alignment wrapText="1"/>
      <protection locked="0"/>
    </xf>
    <xf numFmtId="0" fontId="8" fillId="0" borderId="11" xfId="0" applyFont="1" applyBorder="1" applyAlignment="1" applyProtection="1">
      <alignment wrapText="1"/>
      <protection locked="0"/>
    </xf>
    <xf numFmtId="9" fontId="8" fillId="0" borderId="9" xfId="0" applyNumberFormat="1" applyFont="1" applyBorder="1" applyAlignment="1" applyProtection="1">
      <alignment wrapText="1"/>
      <protection locked="0"/>
    </xf>
    <xf numFmtId="9" fontId="8" fillId="0" borderId="12" xfId="0" applyNumberFormat="1" applyFont="1" applyBorder="1" applyAlignment="1" applyProtection="1">
      <alignment wrapText="1"/>
      <protection locked="0"/>
    </xf>
    <xf numFmtId="9" fontId="8" fillId="0" borderId="11" xfId="0" applyNumberFormat="1" applyFont="1" applyBorder="1" applyAlignment="1" applyProtection="1">
      <alignment wrapText="1"/>
      <protection locked="0"/>
    </xf>
    <xf numFmtId="9" fontId="8" fillId="0" borderId="6" xfId="0" applyNumberFormat="1" applyFont="1" applyBorder="1" applyAlignment="1" applyProtection="1">
      <alignment wrapText="1"/>
      <protection locked="0"/>
    </xf>
    <xf numFmtId="0" fontId="8" fillId="0" borderId="9" xfId="0" applyFont="1" applyBorder="1" applyAlignment="1" applyProtection="1">
      <alignment wrapText="1"/>
      <protection locked="0"/>
    </xf>
    <xf numFmtId="9" fontId="8" fillId="0" borderId="11" xfId="0" applyNumberFormat="1" applyFont="1" applyBorder="1" applyProtection="1">
      <protection locked="0"/>
    </xf>
    <xf numFmtId="9" fontId="8" fillId="0" borderId="6" xfId="0" applyNumberFormat="1" applyFont="1" applyBorder="1" applyProtection="1">
      <protection locked="0"/>
    </xf>
    <xf numFmtId="0" fontId="8" fillId="0" borderId="6" xfId="0" applyFont="1" applyBorder="1" applyAlignment="1" applyProtection="1">
      <alignment wrapText="1"/>
      <protection locked="0"/>
    </xf>
    <xf numFmtId="10" fontId="8" fillId="0" borderId="9" xfId="0" applyNumberFormat="1" applyFont="1" applyBorder="1" applyAlignment="1" applyProtection="1">
      <alignment horizontal="center" vertical="center" wrapText="1"/>
      <protection locked="0"/>
    </xf>
    <xf numFmtId="0" fontId="27" fillId="7" borderId="12" xfId="0" applyFont="1" applyFill="1" applyBorder="1" applyAlignment="1">
      <alignment horizontal="center" vertical="center" wrapText="1"/>
    </xf>
    <xf numFmtId="0" fontId="30" fillId="0" borderId="0" xfId="0" applyFont="1" applyAlignment="1">
      <alignment horizontal="center" vertical="center"/>
    </xf>
    <xf numFmtId="0" fontId="4" fillId="0" borderId="0" xfId="0" applyFont="1" applyAlignment="1">
      <alignment horizontal="center"/>
    </xf>
    <xf numFmtId="0" fontId="4" fillId="0" borderId="0" xfId="0" applyFont="1"/>
    <xf numFmtId="0" fontId="5" fillId="0" borderId="0" xfId="0" applyFont="1" applyAlignment="1">
      <alignment horizontal="center" vertical="center"/>
    </xf>
    <xf numFmtId="0" fontId="5" fillId="0" borderId="0" xfId="0" applyFont="1"/>
    <xf numFmtId="0" fontId="5" fillId="0" borderId="0" xfId="0" applyFont="1" applyAlignment="1">
      <alignment horizontal="center"/>
    </xf>
    <xf numFmtId="0" fontId="5"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wrapText="1"/>
    </xf>
    <xf numFmtId="0" fontId="31" fillId="0" borderId="0" xfId="0" applyFont="1" applyAlignment="1">
      <alignment horizontal="center" vertical="center"/>
    </xf>
    <xf numFmtId="0" fontId="34" fillId="0" borderId="0" xfId="0" applyFont="1" applyAlignment="1">
      <alignment horizontal="center" vertical="center" wrapText="1"/>
    </xf>
    <xf numFmtId="0" fontId="6" fillId="0" borderId="0" xfId="0" applyFont="1"/>
    <xf numFmtId="0" fontId="35" fillId="0" borderId="12" xfId="0" applyFont="1" applyBorder="1" applyAlignment="1">
      <alignment horizontal="center" vertical="center" wrapText="1"/>
    </xf>
    <xf numFmtId="0" fontId="35" fillId="0" borderId="0" xfId="0" applyFont="1" applyAlignment="1">
      <alignment horizontal="center" vertical="center"/>
    </xf>
    <xf numFmtId="0" fontId="7" fillId="7" borderId="12" xfId="0" applyFont="1" applyFill="1" applyBorder="1" applyAlignment="1">
      <alignment horizontal="center" vertical="center" wrapText="1"/>
    </xf>
    <xf numFmtId="14" fontId="7" fillId="7" borderId="12" xfId="0" applyNumberFormat="1" applyFont="1" applyFill="1" applyBorder="1" applyAlignment="1">
      <alignment horizontal="center" vertical="center" wrapText="1"/>
    </xf>
    <xf numFmtId="0" fontId="7" fillId="7" borderId="12" xfId="0" applyFont="1" applyFill="1" applyBorder="1" applyAlignment="1" applyProtection="1">
      <alignment horizontal="center" vertical="center" wrapText="1"/>
      <protection locked="0"/>
    </xf>
    <xf numFmtId="0" fontId="7" fillId="7" borderId="12" xfId="0" applyFont="1" applyFill="1" applyBorder="1" applyAlignment="1">
      <alignment horizontal="right" vertical="center" wrapText="1"/>
    </xf>
    <xf numFmtId="0" fontId="36" fillId="7" borderId="12"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7" fillId="7" borderId="12" xfId="0" applyFont="1" applyFill="1" applyBorder="1" applyAlignment="1">
      <alignment horizontal="center" vertical="center" wrapText="1"/>
    </xf>
    <xf numFmtId="0" fontId="38" fillId="7" borderId="0" xfId="0" applyFont="1" applyFill="1" applyAlignment="1">
      <alignment horizontal="center" vertical="center" wrapText="1"/>
    </xf>
    <xf numFmtId="0" fontId="39" fillId="7" borderId="0" xfId="0" applyFont="1" applyFill="1" applyAlignment="1">
      <alignment horizontal="center" vertical="center" wrapText="1"/>
    </xf>
    <xf numFmtId="0" fontId="7" fillId="0" borderId="13" xfId="0" applyFont="1" applyBorder="1" applyAlignment="1">
      <alignment horizontal="center" vertical="center" wrapText="1"/>
    </xf>
    <xf numFmtId="0" fontId="5" fillId="0" borderId="11" xfId="0" applyFont="1" applyBorder="1" applyAlignment="1">
      <alignment horizontal="justify" vertical="center" wrapText="1"/>
    </xf>
    <xf numFmtId="0" fontId="5" fillId="0" borderId="11" xfId="0" applyFont="1" applyBorder="1" applyAlignment="1">
      <alignment horizontal="justify" vertical="center"/>
    </xf>
    <xf numFmtId="9" fontId="5" fillId="0" borderId="11" xfId="0" applyNumberFormat="1" applyFont="1" applyBorder="1" applyAlignment="1">
      <alignment horizontal="center" vertical="center"/>
    </xf>
    <xf numFmtId="0" fontId="5" fillId="0" borderId="11" xfId="0" applyFont="1" applyBorder="1" applyAlignment="1" applyProtection="1">
      <alignment horizontal="justify" vertical="center"/>
      <protection locked="0"/>
    </xf>
    <xf numFmtId="0" fontId="5" fillId="0" borderId="11" xfId="0" applyFont="1" applyBorder="1" applyAlignment="1" applyProtection="1">
      <alignment horizontal="justify" vertical="center" wrapText="1"/>
      <protection locked="0"/>
    </xf>
    <xf numFmtId="0" fontId="5" fillId="0" borderId="7" xfId="0" applyFont="1" applyBorder="1" applyAlignment="1" applyProtection="1">
      <alignment horizontal="justify" vertical="center" wrapText="1"/>
      <protection locked="0"/>
    </xf>
    <xf numFmtId="9" fontId="5" fillId="0" borderId="13" xfId="0" applyNumberFormat="1" applyFont="1" applyBorder="1" applyAlignment="1">
      <alignment horizontal="center" vertical="center"/>
    </xf>
    <xf numFmtId="9" fontId="5" fillId="0" borderId="14" xfId="0" applyNumberFormat="1" applyFont="1" applyBorder="1" applyAlignment="1">
      <alignment horizontal="right" vertical="center"/>
    </xf>
    <xf numFmtId="9" fontId="5" fillId="0" borderId="9" xfId="0" applyNumberFormat="1" applyFont="1" applyBorder="1" applyAlignment="1">
      <alignment horizontal="right" vertical="center"/>
    </xf>
    <xf numFmtId="165" fontId="5" fillId="0" borderId="11" xfId="3" applyNumberFormat="1" applyFont="1" applyFill="1" applyBorder="1" applyAlignment="1" applyProtection="1">
      <alignment horizontal="center" vertical="center" wrapText="1"/>
    </xf>
    <xf numFmtId="0" fontId="40" fillId="0" borderId="11" xfId="0" applyFont="1" applyBorder="1" applyAlignment="1">
      <alignment horizontal="justify" vertical="center" wrapText="1"/>
    </xf>
    <xf numFmtId="9" fontId="5" fillId="0" borderId="11" xfId="0" applyNumberFormat="1" applyFont="1" applyBorder="1" applyAlignment="1">
      <alignment horizontal="justify" vertical="center" wrapText="1"/>
    </xf>
    <xf numFmtId="9" fontId="5" fillId="0" borderId="11" xfId="0" applyNumberFormat="1" applyFont="1" applyBorder="1" applyAlignment="1" applyProtection="1">
      <alignment horizontal="justify" vertical="center" wrapText="1"/>
      <protection locked="0"/>
    </xf>
    <xf numFmtId="9" fontId="7" fillId="0" borderId="11" xfId="3" applyFont="1" applyFill="1" applyBorder="1" applyAlignment="1">
      <alignment horizontal="center" vertical="center"/>
    </xf>
    <xf numFmtId="9" fontId="7" fillId="0" borderId="11" xfId="3" applyFont="1" applyFill="1" applyBorder="1" applyAlignment="1" applyProtection="1">
      <alignment horizontal="center" vertical="center"/>
      <protection locked="0"/>
    </xf>
    <xf numFmtId="0" fontId="5" fillId="0" borderId="14" xfId="0" applyFont="1" applyBorder="1" applyAlignment="1">
      <alignment horizontal="justify" vertical="center"/>
    </xf>
    <xf numFmtId="0" fontId="5" fillId="0" borderId="0" xfId="0" applyFont="1" applyAlignment="1">
      <alignment horizontal="justify" vertical="center"/>
    </xf>
    <xf numFmtId="165" fontId="5" fillId="0" borderId="12" xfId="0" applyNumberFormat="1" applyFont="1" applyBorder="1" applyAlignment="1">
      <alignment horizontal="center" vertical="center"/>
    </xf>
    <xf numFmtId="9" fontId="5" fillId="0" borderId="16" xfId="0" applyNumberFormat="1" applyFont="1" applyBorder="1" applyAlignment="1">
      <alignment horizontal="right" vertical="center"/>
    </xf>
    <xf numFmtId="9" fontId="5" fillId="0" borderId="6" xfId="0" applyNumberFormat="1" applyFont="1" applyBorder="1" applyAlignment="1">
      <alignment horizontal="right" vertical="center"/>
    </xf>
    <xf numFmtId="9" fontId="5" fillId="0" borderId="12" xfId="0" applyNumberFormat="1" applyFont="1" applyBorder="1" applyAlignment="1" applyProtection="1">
      <alignment horizontal="justify" vertical="center" wrapText="1"/>
      <protection locked="0"/>
    </xf>
    <xf numFmtId="9" fontId="7" fillId="0" borderId="12" xfId="3" applyFont="1" applyFill="1" applyBorder="1" applyAlignment="1">
      <alignment horizontal="center" vertical="center"/>
    </xf>
    <xf numFmtId="9" fontId="7" fillId="0" borderId="12" xfId="3" applyFont="1" applyFill="1" applyBorder="1" applyAlignment="1" applyProtection="1">
      <alignment horizontal="center" vertical="center"/>
      <protection locked="0"/>
    </xf>
    <xf numFmtId="0" fontId="5" fillId="0" borderId="16" xfId="0" applyFont="1" applyBorder="1" applyAlignment="1">
      <alignment horizontal="justify" vertical="center"/>
    </xf>
    <xf numFmtId="9" fontId="5" fillId="0" borderId="6" xfId="0" applyNumberFormat="1" applyFont="1" applyBorder="1" applyAlignment="1">
      <alignment horizontal="right" vertical="center" wrapText="1"/>
    </xf>
    <xf numFmtId="0" fontId="8" fillId="0" borderId="12" xfId="0" applyFont="1" applyBorder="1" applyAlignment="1">
      <alignment horizontal="justify" vertical="center" wrapText="1"/>
    </xf>
    <xf numFmtId="165" fontId="5" fillId="0" borderId="15" xfId="0" applyNumberFormat="1" applyFont="1" applyBorder="1" applyAlignment="1">
      <alignment horizontal="center" vertical="center"/>
    </xf>
    <xf numFmtId="165" fontId="5" fillId="0" borderId="16" xfId="0" applyNumberFormat="1" applyFont="1" applyBorder="1" applyAlignment="1">
      <alignment horizontal="right" vertical="center"/>
    </xf>
    <xf numFmtId="10" fontId="5" fillId="0" borderId="6" xfId="3" applyNumberFormat="1" applyFont="1" applyFill="1" applyBorder="1" applyAlignment="1" applyProtection="1">
      <alignment horizontal="right" vertical="center" wrapText="1"/>
    </xf>
    <xf numFmtId="9" fontId="5" fillId="0" borderId="12" xfId="0" applyNumberFormat="1" applyFont="1" applyBorder="1" applyAlignment="1">
      <alignment horizontal="justify" vertical="center"/>
    </xf>
    <xf numFmtId="9" fontId="5" fillId="0" borderId="16" xfId="0" applyNumberFormat="1" applyFont="1" applyBorder="1" applyAlignment="1">
      <alignment horizontal="right" vertical="center" wrapText="1"/>
    </xf>
    <xf numFmtId="9" fontId="8" fillId="0" borderId="12" xfId="3" applyFont="1" applyFill="1" applyBorder="1" applyAlignment="1" applyProtection="1">
      <alignment horizontal="right" vertical="center"/>
      <protection locked="0"/>
    </xf>
    <xf numFmtId="9" fontId="8" fillId="0" borderId="12" xfId="3" applyFont="1" applyFill="1" applyBorder="1" applyAlignment="1" applyProtection="1">
      <alignment horizontal="center" vertical="center"/>
      <protection locked="0"/>
    </xf>
    <xf numFmtId="0" fontId="5" fillId="0" borderId="16" xfId="0" applyFont="1" applyBorder="1" applyAlignment="1">
      <alignment horizontal="right" vertical="center"/>
    </xf>
    <xf numFmtId="43" fontId="5" fillId="0" borderId="6" xfId="1" applyFont="1" applyFill="1" applyBorder="1" applyAlignment="1" applyProtection="1">
      <alignment horizontal="right" vertical="center"/>
    </xf>
    <xf numFmtId="0" fontId="5" fillId="0" borderId="16" xfId="0" applyFont="1" applyBorder="1" applyAlignment="1">
      <alignment horizontal="right" vertical="center" wrapText="1"/>
    </xf>
    <xf numFmtId="2" fontId="5" fillId="0" borderId="6" xfId="0" applyNumberFormat="1" applyFont="1" applyBorder="1" applyAlignment="1">
      <alignment horizontal="right" vertical="center"/>
    </xf>
    <xf numFmtId="1" fontId="5" fillId="0" borderId="16" xfId="0" applyNumberFormat="1" applyFont="1" applyBorder="1" applyAlignment="1">
      <alignment horizontal="right" vertical="center" wrapText="1"/>
    </xf>
    <xf numFmtId="0" fontId="5" fillId="0" borderId="6" xfId="0" applyFont="1" applyBorder="1" applyAlignment="1">
      <alignment horizontal="right" vertical="center"/>
    </xf>
    <xf numFmtId="43" fontId="8" fillId="0" borderId="12" xfId="1" applyFont="1" applyFill="1" applyBorder="1" applyAlignment="1" applyProtection="1">
      <alignment horizontal="right" vertical="center"/>
      <protection locked="0"/>
    </xf>
    <xf numFmtId="9" fontId="5" fillId="0" borderId="6" xfId="3" applyFont="1" applyFill="1" applyBorder="1" applyAlignment="1" applyProtection="1">
      <alignment horizontal="right" vertical="center"/>
    </xf>
    <xf numFmtId="165" fontId="5" fillId="0" borderId="12" xfId="0" applyNumberFormat="1" applyFont="1" applyBorder="1" applyAlignment="1" applyProtection="1">
      <alignment horizontal="center" vertical="center" wrapText="1"/>
      <protection locked="0"/>
    </xf>
    <xf numFmtId="166" fontId="5" fillId="0" borderId="12" xfId="0" applyNumberFormat="1" applyFont="1" applyBorder="1" applyAlignment="1">
      <alignment horizontal="center" vertical="center" wrapText="1"/>
    </xf>
    <xf numFmtId="166" fontId="5" fillId="0" borderId="15" xfId="0" applyNumberFormat="1" applyFont="1" applyBorder="1" applyAlignment="1">
      <alignment horizontal="center" vertical="center" wrapText="1"/>
    </xf>
    <xf numFmtId="166" fontId="5" fillId="0" borderId="16" xfId="0" applyNumberFormat="1" applyFont="1" applyBorder="1" applyAlignment="1">
      <alignment horizontal="right" vertical="center" wrapText="1"/>
    </xf>
    <xf numFmtId="167" fontId="5" fillId="0" borderId="6" xfId="2" applyNumberFormat="1" applyFont="1" applyFill="1" applyBorder="1" applyAlignment="1" applyProtection="1">
      <alignment horizontal="right" vertical="center"/>
    </xf>
    <xf numFmtId="0" fontId="8" fillId="0" borderId="12" xfId="0" applyFont="1" applyBorder="1" applyAlignment="1">
      <alignment horizontal="justify" vertical="center"/>
    </xf>
    <xf numFmtId="0" fontId="8" fillId="0" borderId="12" xfId="0" applyFont="1" applyBorder="1" applyAlignment="1">
      <alignment horizontal="center" vertical="center"/>
    </xf>
    <xf numFmtId="9" fontId="8" fillId="0" borderId="6" xfId="0" applyNumberFormat="1" applyFont="1" applyBorder="1" applyAlignment="1">
      <alignment horizontal="center" vertical="center"/>
    </xf>
    <xf numFmtId="0" fontId="8" fillId="0" borderId="6" xfId="0" applyFont="1" applyBorder="1" applyAlignment="1">
      <alignment horizontal="center" vertical="center" wrapText="1"/>
    </xf>
    <xf numFmtId="14" fontId="5" fillId="0" borderId="0" xfId="0" applyNumberFormat="1" applyFont="1" applyAlignment="1">
      <alignment horizontal="center" vertical="center" wrapText="1"/>
    </xf>
    <xf numFmtId="0" fontId="8" fillId="0" borderId="11" xfId="0" applyFont="1" applyBorder="1" applyAlignment="1" applyProtection="1">
      <alignment vertical="center" wrapText="1"/>
      <protection locked="0"/>
    </xf>
    <xf numFmtId="0" fontId="8" fillId="0" borderId="11" xfId="0" applyFont="1" applyBorder="1" applyAlignment="1">
      <alignment horizontal="center" vertical="center"/>
    </xf>
    <xf numFmtId="9" fontId="8" fillId="0" borderId="9" xfId="0" applyNumberFormat="1" applyFont="1" applyBorder="1" applyAlignment="1">
      <alignment horizontal="center" vertical="center"/>
    </xf>
    <xf numFmtId="0" fontId="8" fillId="0" borderId="9" xfId="0" applyFont="1" applyBorder="1" applyAlignment="1">
      <alignment horizontal="center" vertical="center" wrapText="1"/>
    </xf>
    <xf numFmtId="10" fontId="8" fillId="0" borderId="12" xfId="0" applyNumberFormat="1" applyFont="1" applyBorder="1" applyAlignment="1">
      <alignment horizontal="center" vertical="center" wrapText="1"/>
    </xf>
    <xf numFmtId="1" fontId="5" fillId="0" borderId="0" xfId="0" applyNumberFormat="1" applyFont="1" applyAlignment="1">
      <alignment horizontal="center" vertical="center" wrapText="1"/>
    </xf>
    <xf numFmtId="0" fontId="4" fillId="0" borderId="0" xfId="0" applyFont="1" applyAlignment="1">
      <alignment horizontal="center" vertical="center"/>
    </xf>
    <xf numFmtId="1" fontId="8" fillId="0" borderId="12" xfId="0" applyNumberFormat="1" applyFont="1" applyBorder="1" applyAlignment="1" applyProtection="1">
      <alignment horizontal="right" vertical="center"/>
      <protection locked="0"/>
    </xf>
    <xf numFmtId="14" fontId="4" fillId="0" borderId="0" xfId="0" applyNumberFormat="1" applyFont="1"/>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5" xfId="0" applyFont="1" applyBorder="1" applyAlignment="1">
      <alignment horizontal="right" vertical="center" wrapText="1"/>
    </xf>
    <xf numFmtId="2" fontId="8" fillId="0" borderId="12" xfId="1" applyNumberFormat="1" applyFont="1" applyFill="1" applyBorder="1" applyAlignment="1" applyProtection="1">
      <alignment horizontal="center" vertical="center"/>
      <protection locked="0"/>
    </xf>
    <xf numFmtId="0" fontId="8" fillId="0" borderId="23" xfId="0" applyFont="1" applyBorder="1" applyAlignment="1">
      <alignment wrapText="1"/>
    </xf>
    <xf numFmtId="9" fontId="8" fillId="0" borderId="23" xfId="0" applyNumberFormat="1" applyFont="1" applyBorder="1" applyAlignment="1">
      <alignment wrapText="1"/>
    </xf>
    <xf numFmtId="9" fontId="5" fillId="0" borderId="23" xfId="0" applyNumberFormat="1" applyFont="1" applyBorder="1" applyAlignment="1">
      <alignment horizontal="right" vertical="center"/>
    </xf>
    <xf numFmtId="9" fontId="8" fillId="0" borderId="23" xfId="0" applyNumberFormat="1" applyFont="1" applyBorder="1"/>
    <xf numFmtId="9" fontId="5" fillId="0" borderId="12" xfId="0" applyNumberFormat="1" applyFont="1" applyBorder="1" applyAlignment="1" applyProtection="1">
      <alignment horizontal="left" vertical="center" wrapText="1"/>
      <protection locked="0"/>
    </xf>
    <xf numFmtId="10" fontId="5" fillId="0" borderId="12" xfId="0" applyNumberFormat="1" applyFont="1" applyBorder="1" applyAlignment="1">
      <alignment horizontal="justify" vertical="center" wrapText="1"/>
    </xf>
    <xf numFmtId="10" fontId="5" fillId="0" borderId="12" xfId="0" applyNumberFormat="1" applyFont="1" applyBorder="1" applyAlignment="1" applyProtection="1">
      <alignment horizontal="justify" vertical="center" wrapText="1"/>
      <protection locked="0"/>
    </xf>
    <xf numFmtId="0" fontId="8" fillId="0" borderId="23" xfId="0" applyFont="1" applyBorder="1"/>
    <xf numFmtId="170" fontId="8" fillId="0" borderId="12" xfId="3" applyNumberFormat="1" applyFont="1" applyFill="1" applyBorder="1" applyAlignment="1" applyProtection="1">
      <alignment horizontal="center" vertical="center"/>
      <protection locked="0"/>
    </xf>
    <xf numFmtId="43" fontId="5" fillId="0" borderId="12" xfId="0" applyNumberFormat="1" applyFont="1" applyBorder="1" applyAlignment="1" applyProtection="1">
      <alignment horizontal="center" vertical="center" wrapText="1"/>
      <protection locked="0"/>
    </xf>
    <xf numFmtId="2" fontId="8" fillId="0" borderId="12" xfId="3" applyNumberFormat="1" applyFont="1" applyFill="1" applyBorder="1" applyAlignment="1" applyProtection="1">
      <alignment horizontal="center" vertical="center"/>
      <protection locked="0"/>
    </xf>
    <xf numFmtId="9" fontId="5" fillId="0" borderId="14" xfId="3" applyFont="1" applyFill="1" applyBorder="1" applyAlignment="1" applyProtection="1">
      <alignment horizontal="right" vertical="center"/>
    </xf>
    <xf numFmtId="10" fontId="5" fillId="0" borderId="6" xfId="0" applyNumberFormat="1" applyFont="1" applyBorder="1" applyAlignment="1">
      <alignment horizontal="right" vertical="center"/>
    </xf>
    <xf numFmtId="165" fontId="5" fillId="0" borderId="6" xfId="0" applyNumberFormat="1" applyFont="1" applyBorder="1" applyAlignment="1">
      <alignment horizontal="right" vertical="center" wrapText="1"/>
    </xf>
    <xf numFmtId="9" fontId="7" fillId="0" borderId="12" xfId="3" applyFont="1" applyFill="1" applyBorder="1" applyAlignment="1" applyProtection="1">
      <alignment horizontal="center" vertical="center" wrapText="1"/>
      <protection locked="0"/>
    </xf>
    <xf numFmtId="165" fontId="5" fillId="0" borderId="6" xfId="0" applyNumberFormat="1" applyFont="1" applyBorder="1" applyAlignment="1">
      <alignment horizontal="right" vertical="center"/>
    </xf>
    <xf numFmtId="165" fontId="5" fillId="0" borderId="6" xfId="3" applyNumberFormat="1" applyFont="1" applyFill="1" applyBorder="1" applyAlignment="1" applyProtection="1">
      <alignment horizontal="right" vertical="center"/>
    </xf>
    <xf numFmtId="9" fontId="8" fillId="0" borderId="12" xfId="0" applyNumberFormat="1" applyFont="1" applyBorder="1" applyAlignment="1" applyProtection="1">
      <alignment horizontal="center" vertical="center"/>
      <protection locked="0"/>
    </xf>
    <xf numFmtId="2" fontId="8" fillId="0" borderId="12" xfId="0" applyNumberFormat="1" applyFont="1" applyBorder="1" applyAlignment="1" applyProtection="1">
      <alignment horizontal="center" vertical="center"/>
      <protection locked="0"/>
    </xf>
    <xf numFmtId="168" fontId="5" fillId="0" borderId="6" xfId="1" applyNumberFormat="1" applyFont="1" applyFill="1" applyBorder="1" applyAlignment="1" applyProtection="1">
      <alignment horizontal="right" vertical="center"/>
    </xf>
    <xf numFmtId="1" fontId="4" fillId="0" borderId="0" xfId="0" applyNumberFormat="1" applyFont="1"/>
    <xf numFmtId="0" fontId="7" fillId="0" borderId="16" xfId="0" applyFont="1" applyBorder="1" applyAlignment="1">
      <alignment horizontal="right" vertical="center"/>
    </xf>
    <xf numFmtId="0" fontId="7" fillId="0" borderId="16" xfId="0" applyFont="1" applyBorder="1" applyAlignment="1">
      <alignment horizontal="right" vertical="center" wrapText="1"/>
    </xf>
    <xf numFmtId="0" fontId="5" fillId="0" borderId="0" xfId="0" applyFont="1" applyAlignment="1">
      <alignment horizontal="justify" vertical="center" wrapText="1"/>
    </xf>
    <xf numFmtId="9" fontId="7" fillId="0" borderId="16" xfId="0" applyNumberFormat="1" applyFont="1" applyBorder="1" applyAlignment="1">
      <alignment horizontal="right" vertical="center" wrapText="1"/>
    </xf>
    <xf numFmtId="9" fontId="5" fillId="0" borderId="15" xfId="3" applyFont="1" applyFill="1" applyBorder="1" applyAlignment="1" applyProtection="1">
      <alignment horizontal="center" vertical="center" wrapText="1"/>
    </xf>
    <xf numFmtId="169" fontId="5" fillId="0" borderId="15" xfId="0" applyNumberFormat="1" applyFont="1" applyBorder="1" applyAlignment="1">
      <alignment horizontal="center" vertical="center"/>
    </xf>
    <xf numFmtId="169" fontId="5" fillId="0" borderId="12" xfId="0" applyNumberFormat="1" applyFont="1" applyBorder="1" applyAlignment="1">
      <alignment horizontal="center" vertical="center"/>
    </xf>
    <xf numFmtId="169" fontId="5" fillId="0" borderId="12" xfId="0" applyNumberFormat="1" applyFont="1" applyBorder="1" applyAlignment="1">
      <alignment horizontal="right" vertical="center"/>
    </xf>
    <xf numFmtId="169" fontId="7" fillId="0" borderId="16" xfId="0" applyNumberFormat="1" applyFont="1" applyBorder="1" applyAlignment="1">
      <alignment horizontal="right" vertical="center"/>
    </xf>
    <xf numFmtId="9" fontId="41" fillId="0" borderId="12" xfId="3" applyFont="1" applyFill="1" applyBorder="1" applyAlignment="1" applyProtection="1">
      <alignment horizontal="center" vertical="center"/>
      <protection locked="0"/>
    </xf>
    <xf numFmtId="168" fontId="8" fillId="0" borderId="12" xfId="1" applyNumberFormat="1" applyFont="1" applyFill="1" applyBorder="1" applyAlignment="1" applyProtection="1">
      <alignment horizontal="center" vertical="center"/>
      <protection locked="0"/>
    </xf>
    <xf numFmtId="0" fontId="5" fillId="0" borderId="12" xfId="0" applyFont="1" applyBorder="1" applyAlignment="1">
      <alignment horizontal="right" vertical="center"/>
    </xf>
    <xf numFmtId="1" fontId="8" fillId="0" borderId="12" xfId="0" applyNumberFormat="1" applyFont="1" applyBorder="1" applyAlignment="1" applyProtection="1">
      <alignment horizontal="center" vertical="center"/>
      <protection locked="0"/>
    </xf>
    <xf numFmtId="0" fontId="5" fillId="0" borderId="6" xfId="0" applyFont="1" applyBorder="1" applyAlignment="1">
      <alignment horizontal="right" vertical="center" wrapText="1"/>
    </xf>
    <xf numFmtId="1" fontId="5" fillId="0" borderId="15" xfId="0" applyNumberFormat="1" applyFont="1" applyBorder="1" applyAlignment="1">
      <alignment horizontal="center" vertical="center"/>
    </xf>
    <xf numFmtId="1" fontId="5" fillId="0" borderId="12" xfId="0" applyNumberFormat="1" applyFont="1" applyBorder="1" applyAlignment="1">
      <alignment horizontal="center" vertical="center"/>
    </xf>
    <xf numFmtId="1" fontId="5" fillId="0" borderId="12" xfId="0" applyNumberFormat="1" applyFont="1" applyBorder="1" applyAlignment="1">
      <alignment horizontal="right" vertical="center"/>
    </xf>
    <xf numFmtId="0" fontId="42" fillId="0" borderId="12" xfId="0" applyFont="1" applyBorder="1" applyAlignment="1" applyProtection="1">
      <alignment horizontal="justify" vertical="center" wrapText="1"/>
      <protection locked="0"/>
    </xf>
    <xf numFmtId="0" fontId="43" fillId="0" borderId="12" xfId="0" applyFont="1" applyBorder="1" applyAlignment="1" applyProtection="1">
      <alignment horizontal="justify" vertical="center" wrapText="1"/>
      <protection locked="0"/>
    </xf>
    <xf numFmtId="0" fontId="5" fillId="0" borderId="10" xfId="0" applyFont="1" applyBorder="1" applyAlignment="1">
      <alignment horizontal="justify" vertical="center" wrapText="1"/>
    </xf>
    <xf numFmtId="0" fontId="5" fillId="0" borderId="10" xfId="0" applyFont="1" applyBorder="1" applyAlignment="1" applyProtection="1">
      <alignment horizontal="center" vertical="center" wrapText="1"/>
      <protection locked="0"/>
    </xf>
    <xf numFmtId="0" fontId="7" fillId="0" borderId="16" xfId="0" applyFont="1" applyBorder="1" applyAlignment="1">
      <alignment horizontal="center" vertical="center"/>
    </xf>
    <xf numFmtId="9" fontId="8" fillId="0" borderId="12" xfId="3" applyFont="1" applyFill="1" applyBorder="1" applyAlignment="1" applyProtection="1">
      <alignment horizontal="center" vertical="center" wrapText="1"/>
    </xf>
    <xf numFmtId="0" fontId="5" fillId="0" borderId="4" xfId="0" applyFont="1" applyBorder="1" applyAlignment="1" applyProtection="1">
      <alignment horizontal="center" vertical="center" wrapText="1"/>
      <protection locked="0"/>
    </xf>
    <xf numFmtId="0" fontId="8" fillId="0" borderId="23" xfId="0" applyFont="1" applyBorder="1" applyAlignment="1">
      <alignment vertical="center" wrapText="1"/>
    </xf>
    <xf numFmtId="0" fontId="5" fillId="0" borderId="23" xfId="0" applyFont="1" applyBorder="1" applyAlignment="1" applyProtection="1">
      <alignment horizontal="center" vertical="center" wrapText="1"/>
      <protection locked="0"/>
    </xf>
    <xf numFmtId="0" fontId="8" fillId="0" borderId="12" xfId="0" applyFont="1" applyBorder="1" applyAlignment="1">
      <alignment horizontal="center" vertical="center" wrapText="1"/>
    </xf>
    <xf numFmtId="9" fontId="8" fillId="0" borderId="6" xfId="0" applyNumberFormat="1" applyFont="1" applyBorder="1" applyAlignment="1">
      <alignment horizontal="center" vertical="center" wrapText="1"/>
    </xf>
    <xf numFmtId="0" fontId="8" fillId="0" borderId="6" xfId="0" applyFont="1" applyBorder="1" applyAlignment="1">
      <alignment horizontal="center" vertical="center"/>
    </xf>
    <xf numFmtId="3" fontId="7" fillId="0" borderId="16" xfId="0" applyNumberFormat="1" applyFont="1" applyBorder="1" applyAlignment="1">
      <alignment horizontal="center" vertical="center"/>
    </xf>
    <xf numFmtId="3" fontId="44" fillId="0" borderId="23" xfId="0" applyNumberFormat="1" applyFont="1" applyBorder="1" applyAlignment="1" applyProtection="1">
      <alignment horizontal="center" vertical="center"/>
      <protection locked="0"/>
    </xf>
    <xf numFmtId="0" fontId="8" fillId="0" borderId="11" xfId="0" applyFont="1" applyBorder="1" applyAlignment="1">
      <alignment horizontal="center" vertical="center" wrapText="1"/>
    </xf>
    <xf numFmtId="0" fontId="14" fillId="0" borderId="9" xfId="0" applyFont="1" applyBorder="1" applyAlignment="1">
      <alignment horizontal="center" vertical="center" wrapText="1"/>
    </xf>
    <xf numFmtId="9" fontId="8" fillId="0" borderId="9" xfId="0" applyNumberFormat="1" applyFont="1" applyBorder="1" applyAlignment="1">
      <alignment horizontal="center" vertical="center" wrapText="1"/>
    </xf>
    <xf numFmtId="0" fontId="42" fillId="0" borderId="12" xfId="0" applyFont="1" applyBorder="1" applyAlignment="1">
      <alignment horizontal="left" vertical="center" wrapText="1"/>
    </xf>
    <xf numFmtId="0" fontId="8" fillId="0" borderId="12" xfId="0" applyFont="1" applyBorder="1" applyAlignment="1" applyProtection="1">
      <alignment vertical="top" wrapText="1"/>
      <protection locked="0"/>
    </xf>
    <xf numFmtId="0" fontId="8" fillId="0" borderId="9" xfId="0" applyFont="1" applyBorder="1" applyAlignment="1">
      <alignment horizontal="center" vertical="center"/>
    </xf>
    <xf numFmtId="168" fontId="5" fillId="0" borderId="12" xfId="0" applyNumberFormat="1" applyFont="1" applyBorder="1" applyAlignment="1">
      <alignment horizontal="center" vertical="center"/>
    </xf>
    <xf numFmtId="9" fontId="7" fillId="0" borderId="16" xfId="0" applyNumberFormat="1" applyFont="1" applyBorder="1" applyAlignment="1">
      <alignment horizontal="center" vertical="center"/>
    </xf>
    <xf numFmtId="10" fontId="8" fillId="0" borderId="6" xfId="0" applyNumberFormat="1" applyFont="1" applyBorder="1" applyAlignment="1">
      <alignment horizontal="center" vertical="center"/>
    </xf>
    <xf numFmtId="0" fontId="8" fillId="0" borderId="7" xfId="0" applyFont="1" applyBorder="1" applyAlignment="1">
      <alignment vertical="center" wrapText="1"/>
    </xf>
    <xf numFmtId="3" fontId="44" fillId="0" borderId="22" xfId="0" applyNumberFormat="1" applyFont="1" applyBorder="1" applyAlignment="1" applyProtection="1">
      <alignment horizontal="center" vertical="center"/>
      <protection locked="0"/>
    </xf>
    <xf numFmtId="9" fontId="8" fillId="0" borderId="11" xfId="0" applyNumberFormat="1" applyFont="1" applyBorder="1" applyAlignment="1">
      <alignment horizontal="center" vertical="center" wrapText="1"/>
    </xf>
    <xf numFmtId="10" fontId="8" fillId="0" borderId="9" xfId="0" applyNumberFormat="1" applyFont="1" applyBorder="1" applyAlignment="1">
      <alignment horizontal="center" vertical="center"/>
    </xf>
    <xf numFmtId="9" fontId="7" fillId="0" borderId="16" xfId="3" applyFont="1" applyFill="1" applyBorder="1" applyAlignment="1" applyProtection="1">
      <alignment horizontal="center" vertical="center" wrapText="1"/>
    </xf>
    <xf numFmtId="9" fontId="7" fillId="0" borderId="12" xfId="3" applyFont="1" applyFill="1" applyBorder="1" applyAlignment="1" applyProtection="1">
      <alignment horizontal="center" vertical="center"/>
    </xf>
    <xf numFmtId="9" fontId="7" fillId="0" borderId="16" xfId="0" applyNumberFormat="1" applyFont="1" applyBorder="1" applyAlignment="1">
      <alignment horizontal="center" vertical="center" wrapText="1"/>
    </xf>
    <xf numFmtId="1" fontId="7" fillId="0" borderId="16" xfId="0" applyNumberFormat="1" applyFont="1" applyBorder="1" applyAlignment="1">
      <alignment horizontal="center" vertical="center" wrapText="1"/>
    </xf>
    <xf numFmtId="0" fontId="8" fillId="0" borderId="12" xfId="0" applyFont="1" applyBorder="1" applyAlignment="1" applyProtection="1">
      <alignment horizontal="left" vertical="top" wrapText="1"/>
      <protection locked="0"/>
    </xf>
    <xf numFmtId="0" fontId="8" fillId="0" borderId="12" xfId="0" applyFont="1" applyBorder="1" applyAlignment="1">
      <alignment vertical="center" wrapText="1"/>
    </xf>
    <xf numFmtId="9" fontId="8" fillId="0" borderId="12" xfId="0" applyNumberFormat="1" applyFont="1" applyBorder="1" applyAlignment="1">
      <alignment horizontal="center" vertical="center" wrapText="1"/>
    </xf>
    <xf numFmtId="0" fontId="8" fillId="0" borderId="11" xfId="0" applyFont="1" applyBorder="1" applyAlignment="1">
      <alignment vertical="center" wrapText="1"/>
    </xf>
    <xf numFmtId="0" fontId="45" fillId="0" borderId="26" xfId="0" applyFont="1" applyBorder="1" applyAlignment="1" applyProtection="1">
      <alignment horizontal="left" vertical="center" wrapText="1"/>
      <protection locked="0"/>
    </xf>
    <xf numFmtId="0" fontId="5" fillId="0" borderId="12" xfId="4" applyFont="1" applyFill="1" applyBorder="1" applyAlignment="1" applyProtection="1">
      <alignment horizontal="justify" vertical="center" wrapText="1"/>
    </xf>
    <xf numFmtId="0" fontId="8" fillId="0" borderId="6" xfId="0" applyFont="1" applyBorder="1" applyAlignment="1" applyProtection="1">
      <alignment horizontal="center" vertical="center"/>
      <protection locked="0"/>
    </xf>
    <xf numFmtId="9" fontId="8" fillId="0" borderId="12" xfId="3"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9" fontId="7" fillId="0" borderId="16" xfId="3" applyFont="1" applyFill="1" applyBorder="1" applyAlignment="1" applyProtection="1">
      <alignment horizontal="center" vertical="center"/>
    </xf>
    <xf numFmtId="9" fontId="8" fillId="0" borderId="6" xfId="0" applyNumberFormat="1" applyFont="1" applyBorder="1" applyAlignment="1" applyProtection="1">
      <alignment horizontal="center" vertical="center"/>
      <protection locked="0"/>
    </xf>
    <xf numFmtId="0" fontId="7" fillId="0" borderId="16" xfId="3" applyNumberFormat="1" applyFont="1" applyFill="1" applyBorder="1" applyAlignment="1" applyProtection="1">
      <alignment horizontal="center" vertical="center"/>
    </xf>
    <xf numFmtId="0" fontId="7" fillId="0" borderId="16" xfId="0" applyFont="1" applyBorder="1" applyAlignment="1">
      <alignment horizontal="center" vertical="center" wrapText="1"/>
    </xf>
    <xf numFmtId="17" fontId="5" fillId="0" borderId="12" xfId="0" applyNumberFormat="1" applyFont="1" applyBorder="1" applyAlignment="1" applyProtection="1">
      <alignment horizontal="justify" vertical="center" wrapText="1"/>
      <protection locked="0"/>
    </xf>
    <xf numFmtId="0" fontId="8" fillId="0" borderId="12" xfId="0" applyFont="1" applyBorder="1"/>
    <xf numFmtId="0" fontId="8" fillId="0" borderId="6" xfId="0" applyFont="1" applyBorder="1" applyAlignment="1">
      <alignment wrapText="1"/>
    </xf>
    <xf numFmtId="0" fontId="8" fillId="0" borderId="11" xfId="0" applyFont="1" applyBorder="1" applyAlignment="1">
      <alignment wrapText="1"/>
    </xf>
    <xf numFmtId="0" fontId="8" fillId="0" borderId="12" xfId="0" applyFont="1" applyBorder="1" applyAlignment="1">
      <alignment wrapText="1"/>
    </xf>
    <xf numFmtId="0" fontId="8" fillId="0" borderId="9" xfId="0" applyFont="1" applyBorder="1"/>
    <xf numFmtId="0" fontId="8" fillId="0" borderId="7" xfId="0" applyFont="1" applyBorder="1" applyAlignment="1">
      <alignment wrapText="1"/>
    </xf>
    <xf numFmtId="0" fontId="8" fillId="0" borderId="15" xfId="0" applyFont="1" applyBorder="1"/>
    <xf numFmtId="0" fontId="41" fillId="0" borderId="29" xfId="0" applyFont="1" applyBorder="1" applyAlignment="1">
      <alignment wrapText="1"/>
    </xf>
    <xf numFmtId="0" fontId="8" fillId="0" borderId="6" xfId="0" applyFont="1" applyBorder="1"/>
    <xf numFmtId="9" fontId="8" fillId="0" borderId="6" xfId="0" applyNumberFormat="1" applyFont="1" applyBorder="1" applyAlignment="1">
      <alignment wrapText="1"/>
    </xf>
    <xf numFmtId="0" fontId="14" fillId="0" borderId="12" xfId="0" applyFont="1" applyBorder="1" applyAlignment="1">
      <alignment horizontal="center" vertical="center" wrapText="1"/>
    </xf>
    <xf numFmtId="0" fontId="5" fillId="0" borderId="15" xfId="0" applyFont="1" applyBorder="1"/>
    <xf numFmtId="1" fontId="41" fillId="0" borderId="29" xfId="0" applyNumberFormat="1" applyFont="1" applyBorder="1" applyAlignment="1">
      <alignment wrapText="1"/>
    </xf>
    <xf numFmtId="9" fontId="8" fillId="0" borderId="6" xfId="0" applyNumberFormat="1" applyFont="1" applyBorder="1"/>
    <xf numFmtId="9" fontId="41" fillId="0" borderId="29" xfId="0" applyNumberFormat="1" applyFont="1" applyBorder="1" applyAlignment="1">
      <alignment wrapText="1"/>
    </xf>
    <xf numFmtId="0" fontId="8" fillId="0" borderId="5" xfId="0" applyFont="1" applyBorder="1" applyAlignment="1">
      <alignment wrapText="1"/>
    </xf>
    <xf numFmtId="9" fontId="8" fillId="0" borderId="15" xfId="0" applyNumberFormat="1" applyFont="1" applyBorder="1"/>
    <xf numFmtId="9" fontId="41" fillId="0" borderId="29" xfId="0" applyNumberFormat="1" applyFont="1" applyBorder="1"/>
    <xf numFmtId="0" fontId="8" fillId="0" borderId="9" xfId="0" applyFont="1" applyBorder="1" applyAlignment="1">
      <alignment wrapText="1"/>
    </xf>
    <xf numFmtId="0" fontId="8" fillId="0" borderId="8" xfId="0" applyFont="1" applyBorder="1" applyAlignment="1">
      <alignment wrapText="1"/>
    </xf>
    <xf numFmtId="0" fontId="8" fillId="0" borderId="13" xfId="0" applyFont="1" applyBorder="1"/>
    <xf numFmtId="0" fontId="41" fillId="0" borderId="29" xfId="0" applyFont="1" applyBorder="1"/>
    <xf numFmtId="0" fontId="41" fillId="0" borderId="30" xfId="0" applyFont="1" applyBorder="1"/>
    <xf numFmtId="9" fontId="8" fillId="0" borderId="9" xfId="0" applyNumberFormat="1" applyFont="1" applyBorder="1" applyAlignment="1">
      <alignment wrapText="1"/>
    </xf>
    <xf numFmtId="0" fontId="8" fillId="0" borderId="11" xfId="0" applyFont="1" applyBorder="1"/>
    <xf numFmtId="9" fontId="8" fillId="0" borderId="13" xfId="0" applyNumberFormat="1" applyFont="1" applyBorder="1"/>
    <xf numFmtId="9" fontId="8" fillId="0" borderId="9" xfId="0" applyNumberFormat="1" applyFont="1" applyBorder="1"/>
    <xf numFmtId="9" fontId="41" fillId="0" borderId="30" xfId="0" applyNumberFormat="1" applyFont="1" applyBorder="1"/>
    <xf numFmtId="0" fontId="7" fillId="0" borderId="15" xfId="0" applyFont="1" applyBorder="1" applyAlignment="1">
      <alignment horizontal="center" vertical="top" wrapText="1"/>
    </xf>
    <xf numFmtId="0" fontId="5" fillId="0" borderId="12" xfId="0" applyFont="1" applyBorder="1" applyAlignment="1">
      <alignment horizontal="justify" vertical="top" wrapText="1"/>
    </xf>
    <xf numFmtId="0" fontId="5" fillId="0" borderId="11" xfId="0" applyFont="1" applyBorder="1" applyAlignment="1">
      <alignment horizontal="justify" vertical="top" wrapText="1"/>
    </xf>
    <xf numFmtId="0" fontId="5" fillId="0" borderId="12" xfId="0" applyFont="1" applyBorder="1" applyAlignment="1">
      <alignment horizontal="center" vertical="top" wrapText="1"/>
    </xf>
    <xf numFmtId="0" fontId="5" fillId="0" borderId="12" xfId="0" applyFont="1" applyBorder="1" applyAlignment="1">
      <alignment horizontal="center" vertical="top"/>
    </xf>
    <xf numFmtId="0" fontId="5" fillId="0" borderId="11" xfId="0" applyFont="1" applyBorder="1" applyAlignment="1" applyProtection="1">
      <alignment horizontal="justify" vertical="top" wrapText="1"/>
      <protection locked="0"/>
    </xf>
    <xf numFmtId="0" fontId="5" fillId="0" borderId="11" xfId="0" applyFont="1" applyBorder="1" applyAlignment="1" applyProtection="1">
      <alignment horizontal="justify" vertical="top"/>
      <protection locked="0"/>
    </xf>
    <xf numFmtId="0" fontId="5" fillId="0" borderId="7" xfId="0" applyFont="1" applyBorder="1" applyAlignment="1" applyProtection="1">
      <alignment horizontal="justify" vertical="top" wrapText="1"/>
      <protection locked="0"/>
    </xf>
    <xf numFmtId="0" fontId="5" fillId="0" borderId="15" xfId="0" applyFont="1" applyBorder="1" applyAlignment="1">
      <alignment horizontal="center" vertical="top"/>
    </xf>
    <xf numFmtId="0" fontId="7" fillId="0" borderId="16" xfId="0" applyFont="1" applyBorder="1" applyAlignment="1">
      <alignment horizontal="center" vertical="top"/>
    </xf>
    <xf numFmtId="0" fontId="8" fillId="0" borderId="6" xfId="0" applyFont="1" applyBorder="1" applyAlignment="1">
      <alignment horizontal="center" vertical="top"/>
    </xf>
    <xf numFmtId="9" fontId="8" fillId="0" borderId="12" xfId="3" applyFont="1" applyFill="1" applyBorder="1" applyAlignment="1" applyProtection="1">
      <alignment horizontal="center" vertical="top" wrapText="1"/>
    </xf>
    <xf numFmtId="0" fontId="5" fillId="0" borderId="12" xfId="0" applyFont="1" applyBorder="1" applyAlignment="1" applyProtection="1">
      <alignment horizontal="center" vertical="top" wrapText="1"/>
      <protection locked="0"/>
    </xf>
    <xf numFmtId="9" fontId="5" fillId="0" borderId="12" xfId="0" applyNumberFormat="1" applyFont="1" applyBorder="1" applyAlignment="1" applyProtection="1">
      <alignment horizontal="center" vertical="top" wrapText="1"/>
      <protection locked="0"/>
    </xf>
    <xf numFmtId="0" fontId="5" fillId="0" borderId="12" xfId="0" applyFont="1" applyBorder="1" applyAlignment="1" applyProtection="1">
      <alignment horizontal="justify" vertical="top" wrapText="1"/>
      <protection locked="0"/>
    </xf>
    <xf numFmtId="9" fontId="5" fillId="0" borderId="12" xfId="0" applyNumberFormat="1" applyFont="1" applyBorder="1" applyAlignment="1">
      <alignment horizontal="justify" vertical="top" wrapText="1"/>
    </xf>
    <xf numFmtId="9" fontId="5" fillId="0" borderId="12" xfId="0" applyNumberFormat="1" applyFont="1" applyBorder="1" applyAlignment="1" applyProtection="1">
      <alignment horizontal="justify" vertical="top" wrapText="1"/>
      <protection locked="0"/>
    </xf>
    <xf numFmtId="0" fontId="5" fillId="0" borderId="12" xfId="0" applyFont="1" applyBorder="1" applyAlignment="1">
      <alignment horizontal="justify" vertical="top"/>
    </xf>
    <xf numFmtId="0" fontId="5" fillId="0" borderId="16" xfId="0" applyFont="1" applyBorder="1" applyAlignment="1">
      <alignment horizontal="justify" vertical="top"/>
    </xf>
    <xf numFmtId="0" fontId="5" fillId="0" borderId="0" xfId="0" applyFont="1" applyAlignment="1">
      <alignment horizontal="justify" vertical="top"/>
    </xf>
    <xf numFmtId="0" fontId="4" fillId="0" borderId="0" xfId="0" applyFont="1" applyAlignment="1">
      <alignment vertical="top"/>
    </xf>
    <xf numFmtId="9" fontId="5" fillId="0" borderId="12" xfId="0" applyNumberFormat="1" applyFont="1" applyBorder="1" applyAlignment="1">
      <alignment horizontal="center" vertical="top"/>
    </xf>
    <xf numFmtId="9" fontId="7" fillId="0" borderId="16" xfId="3" applyFont="1" applyFill="1" applyBorder="1" applyAlignment="1" applyProtection="1">
      <alignment horizontal="center" vertical="top"/>
    </xf>
    <xf numFmtId="9" fontId="8" fillId="0" borderId="6" xfId="0" applyNumberFormat="1" applyFont="1" applyBorder="1" applyAlignment="1">
      <alignment horizontal="center" vertical="top"/>
    </xf>
    <xf numFmtId="0" fontId="8" fillId="0" borderId="0" xfId="0" applyFont="1" applyAlignment="1" applyProtection="1">
      <alignment horizontal="center" vertical="top" wrapText="1"/>
      <protection locked="0"/>
    </xf>
    <xf numFmtId="9" fontId="5" fillId="0" borderId="12" xfId="3" applyFont="1" applyFill="1" applyBorder="1" applyAlignment="1" applyProtection="1">
      <alignment horizontal="justify" vertical="top" wrapText="1"/>
      <protection locked="0"/>
    </xf>
    <xf numFmtId="2" fontId="5" fillId="0" borderId="12" xfId="0" applyNumberFormat="1" applyFont="1" applyBorder="1" applyAlignment="1" applyProtection="1">
      <alignment horizontal="center" vertical="top" wrapText="1"/>
      <protection locked="0"/>
    </xf>
    <xf numFmtId="165" fontId="8" fillId="0" borderId="12" xfId="3" applyNumberFormat="1" applyFont="1" applyFill="1" applyBorder="1" applyAlignment="1">
      <alignment horizontal="center" vertical="center" wrapText="1"/>
    </xf>
    <xf numFmtId="165" fontId="8" fillId="0" borderId="12" xfId="3" applyNumberFormat="1" applyFont="1" applyFill="1" applyBorder="1" applyAlignment="1" applyProtection="1">
      <alignment horizontal="center" vertical="center" wrapText="1"/>
      <protection locked="0"/>
    </xf>
    <xf numFmtId="14" fontId="5" fillId="0" borderId="0" xfId="0" applyNumberFormat="1" applyFont="1" applyAlignment="1">
      <alignment horizontal="justify" vertical="center"/>
    </xf>
    <xf numFmtId="1" fontId="4" fillId="0" borderId="0" xfId="0" applyNumberFormat="1" applyFont="1" applyAlignment="1">
      <alignment horizontal="center" vertical="center"/>
    </xf>
    <xf numFmtId="14" fontId="4" fillId="0" borderId="0" xfId="0" applyNumberFormat="1" applyFont="1" applyAlignment="1">
      <alignment horizontal="center" vertical="center"/>
    </xf>
    <xf numFmtId="9" fontId="8" fillId="0" borderId="12" xfId="3" applyFont="1" applyFill="1" applyBorder="1" applyAlignment="1">
      <alignment horizontal="center" vertical="center" wrapText="1"/>
    </xf>
    <xf numFmtId="3" fontId="5" fillId="0" borderId="15" xfId="0" applyNumberFormat="1" applyFont="1" applyBorder="1" applyAlignment="1">
      <alignment horizontal="center" vertical="center"/>
    </xf>
    <xf numFmtId="0" fontId="5" fillId="0" borderId="11" xfId="0" applyFont="1" applyBorder="1" applyAlignment="1" applyProtection="1">
      <alignment horizontal="left" vertical="center" wrapText="1"/>
      <protection locked="0"/>
    </xf>
    <xf numFmtId="2" fontId="8" fillId="0" borderId="6" xfId="0" applyNumberFormat="1" applyFont="1" applyBorder="1" applyAlignment="1">
      <alignment horizontal="center" vertical="center"/>
    </xf>
    <xf numFmtId="9" fontId="7" fillId="0" borderId="12" xfId="3" applyFont="1" applyFill="1" applyBorder="1" applyAlignment="1">
      <alignment horizontal="center" vertical="center" wrapText="1"/>
    </xf>
    <xf numFmtId="9" fontId="5" fillId="0" borderId="24"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7" fillId="0" borderId="25" xfId="0" applyNumberFormat="1" applyFont="1" applyBorder="1" applyAlignment="1">
      <alignment horizontal="center" vertical="center"/>
    </xf>
    <xf numFmtId="9" fontId="8" fillId="0" borderId="3" xfId="0" applyNumberFormat="1" applyFont="1" applyBorder="1" applyAlignment="1">
      <alignment horizontal="center" vertical="center"/>
    </xf>
    <xf numFmtId="9" fontId="8" fillId="0" borderId="10" xfId="3" applyFont="1" applyFill="1" applyBorder="1" applyAlignment="1" applyProtection="1">
      <alignment horizontal="center" vertical="center" wrapText="1"/>
    </xf>
    <xf numFmtId="0" fontId="5" fillId="0" borderId="11"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9"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6" xfId="0" applyFont="1" applyBorder="1" applyAlignment="1">
      <alignment horizontal="justify" vertical="top" wrapText="1"/>
    </xf>
    <xf numFmtId="0" fontId="5" fillId="0" borderId="12" xfId="3" applyNumberFormat="1" applyFont="1" applyFill="1" applyBorder="1" applyAlignment="1" applyProtection="1">
      <alignment horizontal="justify" vertical="top" wrapText="1"/>
      <protection locked="0"/>
    </xf>
    <xf numFmtId="9" fontId="5" fillId="0" borderId="12" xfId="3" applyFont="1" applyFill="1" applyBorder="1" applyAlignment="1" applyProtection="1">
      <alignment horizontal="justify" vertical="center" wrapText="1"/>
      <protection locked="0"/>
    </xf>
    <xf numFmtId="1" fontId="5" fillId="0" borderId="23" xfId="0" applyNumberFormat="1" applyFont="1" applyBorder="1" applyAlignment="1">
      <alignment horizontal="center" vertical="center" wrapText="1"/>
    </xf>
    <xf numFmtId="9" fontId="5" fillId="0" borderId="23" xfId="3" applyFont="1" applyFill="1" applyBorder="1" applyAlignment="1" applyProtection="1">
      <alignment horizontal="center" vertical="center" wrapText="1"/>
    </xf>
    <xf numFmtId="0" fontId="8" fillId="0" borderId="6" xfId="0" applyFont="1" applyBorder="1" applyAlignment="1">
      <alignment horizontal="justify" vertical="top" wrapText="1"/>
    </xf>
    <xf numFmtId="0" fontId="5" fillId="0" borderId="12" xfId="1" applyNumberFormat="1" applyFont="1" applyFill="1" applyBorder="1" applyAlignment="1" applyProtection="1">
      <alignment horizontal="justify" vertical="top" wrapText="1"/>
      <protection locked="0"/>
    </xf>
    <xf numFmtId="9" fontId="7" fillId="0" borderId="12" xfId="0" applyNumberFormat="1" applyFont="1" applyBorder="1" applyAlignment="1">
      <alignment horizontal="center" vertical="center"/>
    </xf>
    <xf numFmtId="165" fontId="5" fillId="0" borderId="12" xfId="0" applyNumberFormat="1" applyFont="1" applyBorder="1" applyAlignment="1">
      <alignment horizontal="center" vertical="center" wrapText="1"/>
    </xf>
    <xf numFmtId="165" fontId="5" fillId="0" borderId="23" xfId="0" applyNumberFormat="1" applyFont="1" applyBorder="1" applyAlignment="1">
      <alignment horizontal="center" vertical="center" wrapText="1"/>
    </xf>
    <xf numFmtId="0" fontId="5" fillId="0" borderId="12" xfId="3" applyNumberFormat="1" applyFont="1" applyFill="1" applyBorder="1" applyAlignment="1" applyProtection="1">
      <alignment horizontal="justify" vertical="top"/>
      <protection locked="0"/>
    </xf>
    <xf numFmtId="9" fontId="5" fillId="0" borderId="23" xfId="3" applyFont="1" applyFill="1" applyBorder="1" applyAlignment="1" applyProtection="1">
      <alignment horizontal="center" vertical="center"/>
    </xf>
    <xf numFmtId="9" fontId="5" fillId="0" borderId="12" xfId="3" applyFont="1" applyFill="1" applyBorder="1" applyAlignment="1" applyProtection="1">
      <alignment horizontal="justify" vertical="center"/>
      <protection locked="0"/>
    </xf>
    <xf numFmtId="0" fontId="5" fillId="0" borderId="23" xfId="0" applyFont="1" applyBorder="1" applyAlignment="1">
      <alignment horizontal="center" vertical="center" wrapText="1"/>
    </xf>
    <xf numFmtId="1" fontId="5" fillId="0" borderId="12" xfId="0" applyNumberFormat="1" applyFont="1" applyBorder="1" applyAlignment="1">
      <alignment horizontal="justify" vertical="center"/>
    </xf>
    <xf numFmtId="9" fontId="5" fillId="0" borderId="12" xfId="3" applyFont="1" applyFill="1" applyBorder="1" applyAlignment="1" applyProtection="1">
      <alignment horizontal="justify" vertical="top"/>
      <protection locked="0"/>
    </xf>
    <xf numFmtId="170" fontId="5" fillId="0" borderId="12" xfId="0" applyNumberFormat="1" applyFont="1" applyBorder="1" applyAlignment="1">
      <alignment horizontal="justify" vertical="center"/>
    </xf>
    <xf numFmtId="9" fontId="5" fillId="0" borderId="13" xfId="0" applyNumberFormat="1" applyFont="1" applyBorder="1" applyAlignment="1">
      <alignment horizontal="center" vertical="center" wrapText="1"/>
    </xf>
    <xf numFmtId="9" fontId="7" fillId="0" borderId="14" xfId="0" applyNumberFormat="1" applyFont="1" applyBorder="1" applyAlignment="1">
      <alignment horizontal="center" vertical="center" wrapText="1"/>
    </xf>
    <xf numFmtId="9" fontId="5" fillId="0" borderId="9" xfId="3" applyFont="1" applyFill="1" applyBorder="1" applyAlignment="1" applyProtection="1">
      <alignment horizontal="right" vertical="center"/>
    </xf>
    <xf numFmtId="165" fontId="5" fillId="0" borderId="11" xfId="0" applyNumberFormat="1" applyFont="1" applyBorder="1" applyAlignment="1">
      <alignment horizontal="center" vertical="center" wrapText="1"/>
    </xf>
    <xf numFmtId="0" fontId="48" fillId="0" borderId="12" xfId="0" applyFont="1" applyBorder="1" applyAlignment="1">
      <alignment horizontal="justify" vertical="center" wrapText="1"/>
    </xf>
    <xf numFmtId="9" fontId="48" fillId="0" borderId="12" xfId="0" applyNumberFormat="1" applyFont="1" applyBorder="1" applyAlignment="1" applyProtection="1">
      <alignment horizontal="center" vertical="center"/>
      <protection locked="0"/>
    </xf>
    <xf numFmtId="0" fontId="48" fillId="0" borderId="12" xfId="0" applyFont="1" applyBorder="1" applyAlignment="1" applyProtection="1">
      <alignment horizontal="justify" vertical="center" wrapText="1"/>
      <protection locked="0"/>
    </xf>
    <xf numFmtId="0" fontId="48" fillId="0" borderId="12" xfId="0" applyFont="1" applyBorder="1" applyAlignment="1" applyProtection="1">
      <alignment horizontal="center" vertical="center"/>
      <protection locked="0"/>
    </xf>
    <xf numFmtId="10" fontId="48" fillId="0" borderId="12" xfId="0" applyNumberFormat="1" applyFont="1" applyBorder="1" applyAlignment="1" applyProtection="1">
      <alignment horizontal="center" vertical="center"/>
      <protection locked="0"/>
    </xf>
    <xf numFmtId="1" fontId="5" fillId="0" borderId="6" xfId="0" applyNumberFormat="1" applyFont="1" applyBorder="1" applyAlignment="1">
      <alignment horizontal="right" vertical="center"/>
    </xf>
    <xf numFmtId="2" fontId="48" fillId="0" borderId="12" xfId="0" applyNumberFormat="1" applyFont="1" applyBorder="1" applyAlignment="1" applyProtection="1">
      <alignment horizontal="center" vertical="center"/>
      <protection locked="0"/>
    </xf>
    <xf numFmtId="10" fontId="8" fillId="0" borderId="6" xfId="0" applyNumberFormat="1" applyFont="1" applyBorder="1" applyAlignment="1">
      <alignment horizontal="center" vertical="center" wrapText="1"/>
    </xf>
    <xf numFmtId="9" fontId="8" fillId="0" borderId="12" xfId="0" applyNumberFormat="1" applyFont="1" applyBorder="1" applyAlignment="1" applyProtection="1">
      <alignment horizontal="justify" vertical="center" wrapText="1"/>
      <protection locked="0"/>
    </xf>
    <xf numFmtId="0" fontId="8" fillId="0" borderId="7" xfId="0" applyFont="1" applyBorder="1" applyAlignment="1">
      <alignment horizontal="center" vertical="center" wrapText="1"/>
    </xf>
    <xf numFmtId="10" fontId="8" fillId="0" borderId="23" xfId="0" applyNumberFormat="1" applyFont="1" applyBorder="1" applyAlignment="1">
      <alignment horizontal="center" vertical="center" wrapText="1"/>
    </xf>
    <xf numFmtId="0" fontId="5" fillId="0" borderId="6" xfId="0" applyFont="1" applyBorder="1" applyAlignment="1" applyProtection="1">
      <alignment horizontal="justify" vertical="center" wrapText="1"/>
      <protection locked="0"/>
    </xf>
    <xf numFmtId="10" fontId="8" fillId="0" borderId="11" xfId="0" applyNumberFormat="1" applyFont="1" applyBorder="1" applyAlignment="1">
      <alignment horizontal="center" vertical="center" wrapText="1"/>
    </xf>
    <xf numFmtId="10" fontId="8" fillId="0" borderId="9" xfId="0" applyNumberFormat="1" applyFont="1" applyBorder="1" applyAlignment="1">
      <alignment horizontal="center" vertical="center" wrapText="1"/>
    </xf>
    <xf numFmtId="0" fontId="5" fillId="0" borderId="6" xfId="0" applyFont="1" applyBorder="1" applyAlignment="1">
      <alignment horizontal="justify" vertical="center" wrapText="1"/>
    </xf>
    <xf numFmtId="0" fontId="7" fillId="0" borderId="17" xfId="0" applyFont="1" applyBorder="1" applyAlignment="1">
      <alignment horizontal="center" vertical="center" wrapText="1"/>
    </xf>
    <xf numFmtId="0" fontId="5" fillId="0" borderId="18" xfId="0" applyFont="1" applyBorder="1" applyAlignment="1">
      <alignment horizontal="justify" vertical="center" wrapText="1"/>
    </xf>
    <xf numFmtId="0" fontId="5" fillId="0" borderId="18" xfId="0" applyFont="1" applyBorder="1" applyAlignment="1">
      <alignment horizontal="center" vertical="center" wrapText="1"/>
    </xf>
    <xf numFmtId="9" fontId="5" fillId="0" borderId="18" xfId="0" applyNumberFormat="1" applyFont="1" applyBorder="1" applyAlignment="1">
      <alignment horizontal="center" vertical="center"/>
    </xf>
    <xf numFmtId="9" fontId="5" fillId="0" borderId="17" xfId="0" applyNumberFormat="1" applyFont="1" applyBorder="1" applyAlignment="1">
      <alignment horizontal="center" vertical="center"/>
    </xf>
    <xf numFmtId="9" fontId="7" fillId="0" borderId="19" xfId="0" applyNumberFormat="1" applyFont="1" applyBorder="1" applyAlignment="1">
      <alignment horizontal="center" vertical="center"/>
    </xf>
    <xf numFmtId="9" fontId="5" fillId="0" borderId="20" xfId="3" applyFont="1" applyFill="1" applyBorder="1" applyAlignment="1" applyProtection="1">
      <alignment horizontal="right" vertical="center"/>
    </xf>
    <xf numFmtId="9" fontId="5" fillId="0" borderId="18" xfId="0" applyNumberFormat="1" applyFont="1" applyBorder="1" applyAlignment="1">
      <alignment horizontal="center" vertical="center" wrapText="1"/>
    </xf>
    <xf numFmtId="0" fontId="5" fillId="0" borderId="20" xfId="0" applyFont="1" applyBorder="1" applyAlignment="1">
      <alignment horizontal="justify" vertical="center" wrapText="1"/>
    </xf>
    <xf numFmtId="0" fontId="5" fillId="0" borderId="18" xfId="0" applyFont="1" applyBorder="1" applyAlignment="1" applyProtection="1">
      <alignment horizontal="left" vertical="center" wrapText="1"/>
      <protection locked="0"/>
    </xf>
    <xf numFmtId="9" fontId="5" fillId="0" borderId="20" xfId="3" applyFont="1" applyFill="1" applyBorder="1" applyAlignment="1" applyProtection="1">
      <alignment horizontal="center" vertical="center"/>
      <protection locked="0"/>
    </xf>
    <xf numFmtId="9" fontId="5" fillId="0" borderId="18" xfId="0" applyNumberFormat="1" applyFont="1" applyBorder="1" applyAlignment="1" applyProtection="1">
      <alignment horizontal="center" vertical="center" wrapText="1"/>
      <protection locked="0"/>
    </xf>
    <xf numFmtId="9" fontId="5" fillId="0" borderId="18" xfId="0" applyNumberFormat="1" applyFont="1" applyBorder="1" applyAlignment="1" applyProtection="1">
      <alignment horizontal="justify" vertical="center" wrapText="1"/>
      <protection locked="0"/>
    </xf>
    <xf numFmtId="0" fontId="8" fillId="0" borderId="27" xfId="0" applyFont="1" applyBorder="1" applyAlignment="1">
      <alignment vertical="center" wrapText="1"/>
    </xf>
    <xf numFmtId="9" fontId="5" fillId="0" borderId="18" xfId="0" applyNumberFormat="1" applyFont="1" applyBorder="1" applyAlignment="1">
      <alignment horizontal="justify" vertical="center" wrapText="1"/>
    </xf>
    <xf numFmtId="0" fontId="5" fillId="0" borderId="18" xfId="0" applyFont="1" applyBorder="1" applyAlignment="1" applyProtection="1">
      <alignment horizontal="justify" vertical="center" wrapText="1"/>
      <protection locked="0"/>
    </xf>
    <xf numFmtId="0" fontId="8" fillId="0" borderId="27" xfId="0" applyFont="1" applyBorder="1" applyAlignment="1">
      <alignment horizontal="center" vertical="center" wrapText="1"/>
    </xf>
    <xf numFmtId="9" fontId="8" fillId="0" borderId="28" xfId="0" applyNumberFormat="1" applyFont="1" applyBorder="1" applyAlignment="1">
      <alignment horizontal="center" vertical="center" wrapText="1"/>
    </xf>
    <xf numFmtId="9" fontId="7" fillId="0" borderId="18" xfId="0" applyNumberFormat="1" applyFont="1" applyBorder="1" applyAlignment="1">
      <alignment horizontal="center" vertical="center"/>
    </xf>
    <xf numFmtId="0" fontId="5" fillId="0" borderId="18" xfId="0" applyFont="1" applyBorder="1" applyAlignment="1">
      <alignment horizontal="justify" vertical="center"/>
    </xf>
    <xf numFmtId="0" fontId="5" fillId="0" borderId="19" xfId="0" applyFont="1" applyBorder="1" applyAlignment="1">
      <alignment horizontal="justify" vertical="center"/>
    </xf>
    <xf numFmtId="0" fontId="4" fillId="0" borderId="0" xfId="0" applyFont="1" applyAlignment="1">
      <alignment horizontal="right"/>
    </xf>
    <xf numFmtId="0" fontId="39" fillId="0" borderId="0" xfId="0" applyFont="1" applyAlignment="1">
      <alignment horizontal="center" vertical="center"/>
    </xf>
    <xf numFmtId="0" fontId="38" fillId="7"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7" fillId="7" borderId="4" xfId="0" applyFont="1" applyFill="1" applyBorder="1" applyAlignment="1">
      <alignment horizontal="center" vertical="center" wrapText="1"/>
    </xf>
    <xf numFmtId="0" fontId="5" fillId="0" borderId="7" xfId="0" applyFont="1" applyBorder="1" applyAlignment="1">
      <alignment horizontal="justify" vertical="center"/>
    </xf>
    <xf numFmtId="0" fontId="5" fillId="0" borderId="31" xfId="0" applyFont="1" applyBorder="1" applyAlignment="1">
      <alignment horizontal="justify" vertical="center"/>
    </xf>
    <xf numFmtId="0" fontId="4" fillId="0" borderId="12" xfId="0" applyFont="1" applyBorder="1"/>
    <xf numFmtId="14" fontId="5" fillId="0" borderId="12" xfId="0" applyNumberFormat="1" applyFont="1" applyBorder="1" applyAlignment="1">
      <alignment horizontal="center" vertical="center" wrapText="1"/>
    </xf>
    <xf numFmtId="0" fontId="4" fillId="0" borderId="12" xfId="0" applyFont="1" applyBorder="1" applyAlignment="1">
      <alignment horizontal="center" vertical="center"/>
    </xf>
    <xf numFmtId="14" fontId="4" fillId="0" borderId="12" xfId="0" applyNumberFormat="1" applyFont="1" applyBorder="1"/>
    <xf numFmtId="1" fontId="4" fillId="0" borderId="12" xfId="0" applyNumberFormat="1" applyFont="1" applyBorder="1"/>
    <xf numFmtId="0" fontId="0" fillId="5" borderId="12" xfId="0" applyFill="1" applyBorder="1"/>
    <xf numFmtId="0" fontId="5" fillId="8" borderId="12" xfId="0" applyFont="1" applyFill="1" applyBorder="1" applyAlignment="1">
      <alignment horizontal="justify" vertical="center" wrapText="1"/>
    </xf>
    <xf numFmtId="0" fontId="53" fillId="0" borderId="12" xfId="0" applyFont="1" applyBorder="1" applyAlignment="1">
      <alignment wrapText="1"/>
    </xf>
    <xf numFmtId="0" fontId="53" fillId="0" borderId="12" xfId="0" applyFont="1" applyBorder="1" applyAlignment="1">
      <alignment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29" fillId="0" borderId="6" xfId="0" applyFont="1" applyBorder="1" applyAlignment="1">
      <alignment horizontal="center" vertical="center"/>
    </xf>
    <xf numFmtId="0" fontId="31" fillId="0" borderId="8"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164" fontId="30" fillId="0" borderId="10" xfId="0" applyNumberFormat="1" applyFont="1" applyBorder="1" applyAlignment="1">
      <alignment horizontal="center" vertical="center"/>
    </xf>
    <xf numFmtId="164" fontId="30" fillId="0" borderId="11" xfId="0" applyNumberFormat="1" applyFont="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1" fillId="0" borderId="4" xfId="0" applyFont="1" applyBorder="1" applyAlignment="1">
      <alignment horizontal="right" vertical="center"/>
    </xf>
    <xf numFmtId="0" fontId="31" fillId="0" borderId="5" xfId="0" applyFont="1" applyBorder="1" applyAlignment="1">
      <alignment horizontal="right" vertical="center"/>
    </xf>
    <xf numFmtId="0" fontId="31" fillId="0" borderId="6" xfId="0" applyFont="1" applyBorder="1" applyAlignment="1">
      <alignment horizontal="right"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52" fillId="0" borderId="4" xfId="0" applyFont="1" applyBorder="1" applyAlignment="1">
      <alignment horizontal="center" vertical="center"/>
    </xf>
    <xf numFmtId="0" fontId="52" fillId="0" borderId="6"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164" fontId="52" fillId="0" borderId="4" xfId="0" applyNumberFormat="1" applyFont="1" applyBorder="1" applyAlignment="1">
      <alignment horizontal="center" vertical="center"/>
    </xf>
    <xf numFmtId="164" fontId="52" fillId="0" borderId="6" xfId="0" applyNumberFormat="1" applyFont="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9" fillId="3" borderId="8" xfId="0" applyFont="1" applyFill="1" applyBorder="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3" fillId="0" borderId="10" xfId="0" applyFont="1" applyBorder="1" applyAlignment="1">
      <alignment horizontal="left" vertical="center"/>
    </xf>
    <xf numFmtId="0" fontId="3" fillId="0" borderId="21"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10" xfId="0" applyFont="1" applyBorder="1" applyAlignment="1">
      <alignment horizontal="left" vertical="center" wrapText="1"/>
    </xf>
    <xf numFmtId="0" fontId="3" fillId="0" borderId="21" xfId="0" applyFont="1" applyBorder="1" applyAlignment="1">
      <alignment horizontal="left" vertical="center" wrapText="1"/>
    </xf>
    <xf numFmtId="0" fontId="3" fillId="0" borderId="11" xfId="0" applyFont="1" applyBorder="1" applyAlignment="1">
      <alignment horizontal="left"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0" fillId="0" borderId="12" xfId="0"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cellXfs>
  <cellStyles count="7">
    <cellStyle name="Millares" xfId="1" builtinId="3"/>
    <cellStyle name="Moneda" xfId="2" builtinId="4"/>
    <cellStyle name="Neutral" xfId="4" builtinId="28"/>
    <cellStyle name="Normal" xfId="0" builtinId="0"/>
    <cellStyle name="Normal 2 3" xfId="5" xr:uid="{3C08672F-82CE-4B92-B8E6-0C01437D1824}"/>
    <cellStyle name="Porcentaje" xfId="3" builtinId="5"/>
    <cellStyle name="Porcentaje 2" xfId="6" xr:uid="{2D988AFC-DDF0-4DAA-ADD5-1CD7CB79412A}"/>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619126</xdr:colOff>
      <xdr:row>0</xdr:row>
      <xdr:rowOff>1</xdr:rowOff>
    </xdr:from>
    <xdr:to>
      <xdr:col>3</xdr:col>
      <xdr:colOff>400050</xdr:colOff>
      <xdr:row>3</xdr:row>
      <xdr:rowOff>380297</xdr:rowOff>
    </xdr:to>
    <xdr:pic>
      <xdr:nvPicPr>
        <xdr:cNvPr id="2" name="Imagen 1">
          <a:extLst>
            <a:ext uri="{FF2B5EF4-FFF2-40B4-BE49-F238E27FC236}">
              <a16:creationId xmlns:a16="http://schemas.microsoft.com/office/drawing/2014/main" id="{CABECE3C-8D9A-479C-B3A0-AD0FE669DA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51" t="10364" r="9175"/>
        <a:stretch/>
      </xdr:blipFill>
      <xdr:spPr>
        <a:xfrm>
          <a:off x="2562226" y="1"/>
          <a:ext cx="1247774" cy="1237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23</xdr:row>
      <xdr:rowOff>209550</xdr:rowOff>
    </xdr:from>
    <xdr:to>
      <xdr:col>3</xdr:col>
      <xdr:colOff>3953413</xdr:colOff>
      <xdr:row>23</xdr:row>
      <xdr:rowOff>1486078</xdr:rowOff>
    </xdr:to>
    <xdr:pic>
      <xdr:nvPicPr>
        <xdr:cNvPr id="2" name="Imagen 1">
          <a:extLst>
            <a:ext uri="{FF2B5EF4-FFF2-40B4-BE49-F238E27FC236}">
              <a16:creationId xmlns:a16="http://schemas.microsoft.com/office/drawing/2014/main" id="{36AADE53-E0B4-43C9-BA8F-931F1BFE2766}"/>
            </a:ext>
          </a:extLst>
        </xdr:cNvPr>
        <xdr:cNvPicPr>
          <a:picLocks noChangeAspect="1"/>
        </xdr:cNvPicPr>
      </xdr:nvPicPr>
      <xdr:blipFill>
        <a:blip xmlns:r="http://schemas.openxmlformats.org/officeDocument/2006/relationships" r:embed="rId1"/>
        <a:stretch>
          <a:fillRect/>
        </a:stretch>
      </xdr:blipFill>
      <xdr:spPr>
        <a:xfrm>
          <a:off x="12649200" y="11591925"/>
          <a:ext cx="3858163" cy="1276528"/>
        </a:xfrm>
        <a:prstGeom prst="rect">
          <a:avLst/>
        </a:prstGeom>
      </xdr:spPr>
    </xdr:pic>
    <xdr:clientData/>
  </xdr:twoCellAnchor>
  <xdr:twoCellAnchor editAs="oneCell">
    <xdr:from>
      <xdr:col>3</xdr:col>
      <xdr:colOff>133350</xdr:colOff>
      <xdr:row>24</xdr:row>
      <xdr:rowOff>73819</xdr:rowOff>
    </xdr:from>
    <xdr:to>
      <xdr:col>3</xdr:col>
      <xdr:colOff>4001040</xdr:colOff>
      <xdr:row>24</xdr:row>
      <xdr:rowOff>1245558</xdr:rowOff>
    </xdr:to>
    <xdr:pic>
      <xdr:nvPicPr>
        <xdr:cNvPr id="3" name="Imagen 2">
          <a:extLst>
            <a:ext uri="{FF2B5EF4-FFF2-40B4-BE49-F238E27FC236}">
              <a16:creationId xmlns:a16="http://schemas.microsoft.com/office/drawing/2014/main" id="{F8344003-75D5-4114-BC20-89E6142808B8}"/>
            </a:ext>
          </a:extLst>
        </xdr:cNvPr>
        <xdr:cNvPicPr>
          <a:picLocks noChangeAspect="1"/>
        </xdr:cNvPicPr>
      </xdr:nvPicPr>
      <xdr:blipFill>
        <a:blip xmlns:r="http://schemas.openxmlformats.org/officeDocument/2006/relationships" r:embed="rId2"/>
        <a:stretch>
          <a:fillRect/>
        </a:stretch>
      </xdr:blipFill>
      <xdr:spPr>
        <a:xfrm>
          <a:off x="12687300" y="13065919"/>
          <a:ext cx="3867690" cy="1171739"/>
        </a:xfrm>
        <a:prstGeom prst="rect">
          <a:avLst/>
        </a:prstGeom>
      </xdr:spPr>
    </xdr:pic>
    <xdr:clientData/>
  </xdr:twoCellAnchor>
  <xdr:twoCellAnchor editAs="oneCell">
    <xdr:from>
      <xdr:col>3</xdr:col>
      <xdr:colOff>142875</xdr:colOff>
      <xdr:row>25</xdr:row>
      <xdr:rowOff>88106</xdr:rowOff>
    </xdr:from>
    <xdr:to>
      <xdr:col>3</xdr:col>
      <xdr:colOff>4001038</xdr:colOff>
      <xdr:row>26</xdr:row>
      <xdr:rowOff>12067</xdr:rowOff>
    </xdr:to>
    <xdr:pic>
      <xdr:nvPicPr>
        <xdr:cNvPr id="4" name="Imagen 3">
          <a:extLst>
            <a:ext uri="{FF2B5EF4-FFF2-40B4-BE49-F238E27FC236}">
              <a16:creationId xmlns:a16="http://schemas.microsoft.com/office/drawing/2014/main" id="{C79F9F5B-0DB7-4ECA-9525-617B9A203671}"/>
            </a:ext>
          </a:extLst>
        </xdr:cNvPr>
        <xdr:cNvPicPr>
          <a:picLocks noChangeAspect="1"/>
        </xdr:cNvPicPr>
      </xdr:nvPicPr>
      <xdr:blipFill>
        <a:blip xmlns:r="http://schemas.openxmlformats.org/officeDocument/2006/relationships" r:embed="rId3"/>
        <a:stretch>
          <a:fillRect/>
        </a:stretch>
      </xdr:blipFill>
      <xdr:spPr>
        <a:xfrm>
          <a:off x="12696825" y="14528006"/>
          <a:ext cx="3858163" cy="1152686"/>
        </a:xfrm>
        <a:prstGeom prst="rect">
          <a:avLst/>
        </a:prstGeom>
      </xdr:spPr>
    </xdr:pic>
    <xdr:clientData/>
  </xdr:twoCellAnchor>
  <xdr:twoCellAnchor editAs="oneCell">
    <xdr:from>
      <xdr:col>3</xdr:col>
      <xdr:colOff>114299</xdr:colOff>
      <xdr:row>26</xdr:row>
      <xdr:rowOff>161925</xdr:rowOff>
    </xdr:from>
    <xdr:to>
      <xdr:col>3</xdr:col>
      <xdr:colOff>3981989</xdr:colOff>
      <xdr:row>26</xdr:row>
      <xdr:rowOff>1143137</xdr:rowOff>
    </xdr:to>
    <xdr:pic>
      <xdr:nvPicPr>
        <xdr:cNvPr id="5" name="Imagen 4">
          <a:extLst>
            <a:ext uri="{FF2B5EF4-FFF2-40B4-BE49-F238E27FC236}">
              <a16:creationId xmlns:a16="http://schemas.microsoft.com/office/drawing/2014/main" id="{831ED41C-EC72-4CA6-82D2-9FDAE967C3C3}"/>
            </a:ext>
          </a:extLst>
        </xdr:cNvPr>
        <xdr:cNvPicPr>
          <a:picLocks noChangeAspect="1"/>
        </xdr:cNvPicPr>
      </xdr:nvPicPr>
      <xdr:blipFill>
        <a:blip xmlns:r="http://schemas.openxmlformats.org/officeDocument/2006/relationships" r:embed="rId4"/>
        <a:stretch>
          <a:fillRect/>
        </a:stretch>
      </xdr:blipFill>
      <xdr:spPr>
        <a:xfrm>
          <a:off x="12668249" y="15982950"/>
          <a:ext cx="3867690" cy="981212"/>
        </a:xfrm>
        <a:prstGeom prst="rect">
          <a:avLst/>
        </a:prstGeom>
      </xdr:spPr>
    </xdr:pic>
    <xdr:clientData/>
  </xdr:twoCellAnchor>
  <xdr:twoCellAnchor editAs="oneCell">
    <xdr:from>
      <xdr:col>3</xdr:col>
      <xdr:colOff>83344</xdr:colOff>
      <xdr:row>27</xdr:row>
      <xdr:rowOff>102394</xdr:rowOff>
    </xdr:from>
    <xdr:to>
      <xdr:col>3</xdr:col>
      <xdr:colOff>3960560</xdr:colOff>
      <xdr:row>27</xdr:row>
      <xdr:rowOff>1264606</xdr:rowOff>
    </xdr:to>
    <xdr:pic>
      <xdr:nvPicPr>
        <xdr:cNvPr id="6" name="Imagen 5">
          <a:extLst>
            <a:ext uri="{FF2B5EF4-FFF2-40B4-BE49-F238E27FC236}">
              <a16:creationId xmlns:a16="http://schemas.microsoft.com/office/drawing/2014/main" id="{134C72C0-77E4-4A23-AFC8-0DE3AAD1D026}"/>
            </a:ext>
          </a:extLst>
        </xdr:cNvPr>
        <xdr:cNvPicPr>
          <a:picLocks noChangeAspect="1"/>
        </xdr:cNvPicPr>
      </xdr:nvPicPr>
      <xdr:blipFill>
        <a:blip xmlns:r="http://schemas.openxmlformats.org/officeDocument/2006/relationships" r:embed="rId5"/>
        <a:stretch>
          <a:fillRect/>
        </a:stretch>
      </xdr:blipFill>
      <xdr:spPr>
        <a:xfrm>
          <a:off x="12637294" y="17228344"/>
          <a:ext cx="3877216" cy="11622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saludcol-my.sharepoint.com/personal/vgrosso_minsalud_gov_co/Documents/2025/PES/PES%202025%20Trim%202/Formato%20PES_3Jul20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2023"/>
      <sheetName val="PEI"/>
      <sheetName val="2024"/>
      <sheetName val="2025"/>
      <sheetName val="Listas"/>
    </sheetNames>
    <sheetDataSet>
      <sheetData sheetId="0"/>
      <sheetData sheetId="1"/>
      <sheetData sheetId="2"/>
      <sheetData sheetId="3"/>
      <sheetData sheetId="4"/>
      <sheetData sheetId="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01BAB969-585E-4896-8701-94C33A6494BB}"/>
</namedSheetViews>
</file>

<file path=xl/persons/person.xml><?xml version="1.0" encoding="utf-8"?>
<personList xmlns="http://schemas.microsoft.com/office/spreadsheetml/2018/threadedcomments" xmlns:x="http://schemas.openxmlformats.org/spreadsheetml/2006/main">
  <person displayName="Miguel Arturo Herrera Larrota" id="{41854CBE-EBEA-4799-886F-C06E49180EAE}" userId="S::mherreral@minsalud.gov.co::745256eb-cabb-45f4-a6fc-349a7e45eccf" providerId="AD"/>
  <person displayName="Martha Liliana Corredor Acevedo" id="{81DAF42B-4BA2-48BD-BB2A-6874701D7FDF}" userId="S::mlcorredor@minsalud.gov.co::2e193fad-1743-48ae-a12e-bb1ab4951bc0"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05" dT="2025-07-18T15:05:25.61" personId="{41854CBE-EBEA-4799-886F-C06E49180EAE}" id="{EEA70C99-9524-4C25-ADB0-6ADC75AAC35D}">
    <text>Por favor identificar o detallar esta evidencia</text>
  </threadedComment>
  <threadedComment ref="AA105" dT="2025-07-18T15:00:16.36" personId="{41854CBE-EBEA-4799-886F-C06E49180EAE}" id="{8FB63810-926A-4056-AEA4-377153523952}">
    <text>El formato indica porcentaje</text>
  </threadedComment>
  <threadedComment ref="N121" dT="2025-07-21T19:04:33.65" personId="{81DAF42B-4BA2-48BD-BB2A-6874701D7FDF}" id="{1196FA91-9EB0-49A1-AAED-9F8F4C85C7B3}">
    <text>sería de la vigencia anterior, recordar que el producto es para todos los años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B4008-DFBB-45D9-BB33-1241C7111A92}">
  <sheetPr codeName="Hoja1" filterMode="1"/>
  <dimension ref="A1:BG172"/>
  <sheetViews>
    <sheetView topLeftCell="A153" zoomScale="90" zoomScaleNormal="90" workbookViewId="0">
      <selection activeCell="A8" sqref="A8:BG156"/>
    </sheetView>
  </sheetViews>
  <sheetFormatPr baseColWidth="10" defaultColWidth="9.140625" defaultRowHeight="15" x14ac:dyDescent="0.25"/>
  <cols>
    <col min="1" max="1" width="8.140625" style="86" customWidth="1"/>
    <col min="2" max="2" width="21" style="87" customWidth="1"/>
    <col min="3" max="3" width="22" style="87" customWidth="1"/>
    <col min="4" max="4" width="29" style="168" customWidth="1"/>
    <col min="5" max="5" width="23.5703125" style="87" customWidth="1"/>
    <col min="6" max="6" width="33.85546875" style="87" customWidth="1"/>
    <col min="7" max="7" width="30.140625" style="87" customWidth="1"/>
    <col min="8" max="8" width="31.85546875" style="87" customWidth="1"/>
    <col min="9" max="9" width="35.7109375" style="87" customWidth="1"/>
    <col min="10" max="10" width="32.140625" style="87" customWidth="1"/>
    <col min="11" max="11" width="39" style="87" customWidth="1"/>
    <col min="12" max="12" width="66" style="87" customWidth="1"/>
    <col min="13" max="13" width="16.7109375" style="86" customWidth="1"/>
    <col min="14" max="14" width="29" style="87" customWidth="1"/>
    <col min="15" max="15" width="40" style="87" customWidth="1"/>
    <col min="16" max="16" width="19.42578125" style="87" customWidth="1"/>
    <col min="17" max="17" width="38.140625" style="87" customWidth="1"/>
    <col min="18" max="20" width="18.85546875" style="87" customWidth="1"/>
    <col min="21" max="24" width="10" style="86" customWidth="1"/>
    <col min="25" max="25" width="14.28515625" style="86" customWidth="1"/>
    <col min="26" max="26" width="16.85546875" style="389" customWidth="1"/>
    <col min="27" max="27" width="14.140625" style="86" customWidth="1"/>
    <col min="28" max="28" width="50.7109375" style="87" customWidth="1"/>
    <col min="29" max="29" width="41.28515625" style="87" hidden="1" customWidth="1"/>
    <col min="30" max="30" width="49.140625" style="87" customWidth="1"/>
    <col min="31" max="31" width="20" style="168" customWidth="1"/>
    <col min="32" max="32" width="32.28515625" style="168" customWidth="1"/>
    <col min="33" max="33" width="58" style="87" customWidth="1"/>
    <col min="34" max="34" width="18.85546875" style="87" customWidth="1"/>
    <col min="35" max="35" width="46.42578125" style="87" customWidth="1"/>
    <col min="36" max="43" width="20" style="87" hidden="1" customWidth="1"/>
    <col min="44" max="44" width="14.140625" style="87" hidden="1" customWidth="1"/>
    <col min="45" max="45" width="11.5703125" style="87" hidden="1" customWidth="1"/>
    <col min="46" max="46" width="20" style="87" customWidth="1"/>
    <col min="47" max="47" width="19.7109375" style="86" customWidth="1"/>
    <col min="48" max="48" width="24" style="87" customWidth="1"/>
    <col min="49" max="50" width="15.7109375" style="86" customWidth="1"/>
    <col min="51" max="52" width="15.7109375" style="87" customWidth="1"/>
    <col min="53" max="53" width="18" style="87" customWidth="1"/>
    <col min="54" max="57" width="19.42578125" style="87" customWidth="1"/>
    <col min="58" max="58" width="21.7109375" style="87" bestFit="1" customWidth="1"/>
    <col min="59" max="59" width="11.42578125" style="87" bestFit="1" customWidth="1"/>
    <col min="60" max="16384" width="9.140625" style="87"/>
  </cols>
  <sheetData>
    <row r="1" spans="1:59" ht="26.25" x14ac:dyDescent="0.25">
      <c r="A1" s="405"/>
      <c r="B1" s="406"/>
      <c r="C1" s="406"/>
      <c r="D1" s="406"/>
      <c r="E1" s="407"/>
      <c r="F1" s="411" t="s">
        <v>0</v>
      </c>
      <c r="G1" s="412"/>
      <c r="H1" s="413"/>
      <c r="I1" s="414" t="s">
        <v>1</v>
      </c>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2"/>
      <c r="AP1" s="413"/>
      <c r="AQ1" s="416"/>
      <c r="AR1" s="417"/>
      <c r="AS1" s="417"/>
      <c r="AT1" s="417"/>
      <c r="AU1" s="418"/>
      <c r="AV1" s="85"/>
    </row>
    <row r="2" spans="1:59" ht="26.25" x14ac:dyDescent="0.25">
      <c r="A2" s="408"/>
      <c r="B2" s="409"/>
      <c r="C2" s="409"/>
      <c r="D2" s="409"/>
      <c r="E2" s="410"/>
      <c r="F2" s="411" t="s">
        <v>2</v>
      </c>
      <c r="G2" s="412"/>
      <c r="H2" s="413"/>
      <c r="I2" s="414" t="s">
        <v>3</v>
      </c>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9"/>
      <c r="AO2" s="411"/>
      <c r="AP2" s="413"/>
      <c r="AQ2" s="416"/>
      <c r="AR2" s="417"/>
      <c r="AS2" s="417"/>
      <c r="AT2" s="417"/>
      <c r="AU2" s="418"/>
      <c r="AV2" s="85"/>
    </row>
    <row r="3" spans="1:59" x14ac:dyDescent="0.25">
      <c r="D3" s="88"/>
      <c r="E3" s="89"/>
      <c r="F3" s="89"/>
      <c r="G3" s="89"/>
      <c r="H3" s="89"/>
      <c r="I3" s="89"/>
      <c r="J3" s="89"/>
      <c r="K3" s="89"/>
      <c r="L3" s="89"/>
      <c r="M3" s="90"/>
      <c r="N3" s="89"/>
      <c r="O3" s="91"/>
      <c r="P3" s="91"/>
      <c r="Q3" s="91"/>
      <c r="R3" s="89"/>
      <c r="S3" s="89"/>
      <c r="T3" s="89"/>
      <c r="U3" s="90"/>
      <c r="V3" s="90"/>
      <c r="W3" s="90"/>
      <c r="X3" s="90"/>
      <c r="Y3" s="90"/>
      <c r="Z3" s="92"/>
      <c r="AA3" s="93"/>
      <c r="AB3" s="94"/>
      <c r="AC3" s="94"/>
      <c r="AD3" s="95"/>
      <c r="AE3" s="1"/>
      <c r="AF3" s="1"/>
      <c r="AG3" s="1"/>
      <c r="AH3" s="1"/>
      <c r="AI3" s="1"/>
      <c r="AJ3" s="89"/>
      <c r="AK3" s="89"/>
      <c r="AL3" s="89"/>
      <c r="AM3" s="89"/>
      <c r="AN3" s="89"/>
      <c r="AO3" s="89"/>
      <c r="AP3" s="89"/>
      <c r="AQ3" s="89"/>
      <c r="AR3" s="89"/>
      <c r="AS3" s="89"/>
      <c r="AT3" s="89"/>
      <c r="AU3" s="90"/>
      <c r="AV3" s="89"/>
    </row>
    <row r="4" spans="1:59" ht="31.5" x14ac:dyDescent="0.25">
      <c r="D4" s="420" t="s">
        <v>4</v>
      </c>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c r="AQ4" s="420"/>
      <c r="AR4" s="420"/>
      <c r="AS4" s="420"/>
      <c r="AT4" s="420"/>
      <c r="AU4" s="420"/>
      <c r="AV4" s="96"/>
    </row>
    <row r="5" spans="1:59" ht="26.25" x14ac:dyDescent="0.25">
      <c r="A5" s="421" t="s">
        <v>5</v>
      </c>
      <c r="B5" s="422"/>
      <c r="C5" s="422"/>
      <c r="D5" s="422"/>
      <c r="E5" s="423"/>
      <c r="F5" s="427">
        <v>45823</v>
      </c>
      <c r="G5" s="429" t="s">
        <v>6</v>
      </c>
      <c r="H5" s="430"/>
      <c r="I5" s="430"/>
      <c r="J5" s="430"/>
      <c r="K5" s="430"/>
      <c r="L5" s="430"/>
      <c r="M5" s="430"/>
      <c r="N5" s="430"/>
      <c r="O5" s="430"/>
      <c r="P5" s="430"/>
      <c r="Q5" s="430"/>
      <c r="R5" s="430"/>
      <c r="S5" s="430"/>
      <c r="T5" s="430"/>
      <c r="U5" s="430"/>
      <c r="V5" s="430"/>
      <c r="W5" s="430"/>
      <c r="X5" s="431"/>
      <c r="Y5" s="435"/>
      <c r="Z5" s="437">
        <v>2025</v>
      </c>
      <c r="AA5" s="438"/>
      <c r="AB5" s="438"/>
      <c r="AC5" s="438"/>
      <c r="AD5" s="438"/>
      <c r="AE5" s="438"/>
      <c r="AF5" s="438"/>
      <c r="AG5" s="438"/>
      <c r="AH5" s="438"/>
      <c r="AI5" s="438"/>
      <c r="AJ5" s="438"/>
      <c r="AK5" s="438"/>
      <c r="AL5" s="438"/>
      <c r="AM5" s="438"/>
      <c r="AN5" s="438"/>
      <c r="AO5" s="438"/>
      <c r="AP5" s="438"/>
      <c r="AQ5" s="438"/>
      <c r="AR5" s="438"/>
      <c r="AS5" s="438"/>
      <c r="AT5" s="438"/>
      <c r="AU5" s="439"/>
      <c r="AV5" s="440"/>
      <c r="AW5" s="441"/>
      <c r="AX5" s="441"/>
      <c r="AY5" s="441"/>
      <c r="AZ5" s="441"/>
      <c r="BA5" s="441"/>
      <c r="BB5" s="441"/>
      <c r="BC5" s="441"/>
      <c r="BD5" s="442"/>
      <c r="BE5" s="96"/>
    </row>
    <row r="6" spans="1:59" s="98" customFormat="1" ht="23.25" x14ac:dyDescent="0.25">
      <c r="A6" s="424"/>
      <c r="B6" s="425"/>
      <c r="C6" s="425"/>
      <c r="D6" s="425"/>
      <c r="E6" s="426"/>
      <c r="F6" s="428"/>
      <c r="G6" s="432"/>
      <c r="H6" s="433"/>
      <c r="I6" s="433"/>
      <c r="J6" s="433"/>
      <c r="K6" s="433"/>
      <c r="L6" s="433"/>
      <c r="M6" s="433"/>
      <c r="N6" s="433"/>
      <c r="O6" s="433"/>
      <c r="P6" s="433"/>
      <c r="Q6" s="433"/>
      <c r="R6" s="433"/>
      <c r="S6" s="433"/>
      <c r="T6" s="433"/>
      <c r="U6" s="433"/>
      <c r="V6" s="433"/>
      <c r="W6" s="433"/>
      <c r="X6" s="434"/>
      <c r="Y6" s="436"/>
      <c r="Z6" s="443" t="s">
        <v>7</v>
      </c>
      <c r="AA6" s="444"/>
      <c r="AB6" s="444"/>
      <c r="AC6" s="444"/>
      <c r="AD6" s="445"/>
      <c r="AE6" s="443" t="s">
        <v>8</v>
      </c>
      <c r="AF6" s="444"/>
      <c r="AG6" s="444"/>
      <c r="AH6" s="444"/>
      <c r="AI6" s="445"/>
      <c r="AJ6" s="443" t="s">
        <v>9</v>
      </c>
      <c r="AK6" s="444"/>
      <c r="AL6" s="444"/>
      <c r="AM6" s="444"/>
      <c r="AN6" s="445"/>
      <c r="AO6" s="443"/>
      <c r="AP6" s="444"/>
      <c r="AQ6" s="444"/>
      <c r="AR6" s="444"/>
      <c r="AS6" s="444"/>
      <c r="AT6" s="444"/>
      <c r="AU6" s="445"/>
      <c r="AV6" s="443" t="s">
        <v>10</v>
      </c>
      <c r="AW6" s="444"/>
      <c r="AX6" s="444"/>
      <c r="AY6" s="444"/>
      <c r="AZ6" s="444"/>
      <c r="BA6" s="444"/>
      <c r="BB6" s="444"/>
      <c r="BC6" s="444"/>
      <c r="BD6" s="445"/>
      <c r="BE6" s="97"/>
    </row>
    <row r="7" spans="1:59" s="98" customFormat="1" ht="27.75" customHeight="1" x14ac:dyDescent="0.25">
      <c r="A7" s="446" t="s">
        <v>11</v>
      </c>
      <c r="B7" s="447"/>
      <c r="C7" s="447"/>
      <c r="D7" s="447"/>
      <c r="E7" s="447"/>
      <c r="F7" s="447"/>
      <c r="G7" s="447"/>
      <c r="H7" s="447"/>
      <c r="I7" s="447"/>
      <c r="J7" s="447"/>
      <c r="K7" s="447"/>
      <c r="L7" s="447"/>
      <c r="M7" s="448"/>
      <c r="N7" s="446" t="s">
        <v>12</v>
      </c>
      <c r="O7" s="447"/>
      <c r="P7" s="447"/>
      <c r="Q7" s="447"/>
      <c r="R7" s="447"/>
      <c r="S7" s="447"/>
      <c r="T7" s="448"/>
      <c r="U7" s="446" t="s">
        <v>13</v>
      </c>
      <c r="V7" s="447"/>
      <c r="W7" s="447"/>
      <c r="X7" s="447"/>
      <c r="Y7" s="448"/>
      <c r="Z7" s="446" t="s">
        <v>14</v>
      </c>
      <c r="AA7" s="447"/>
      <c r="AB7" s="447"/>
      <c r="AC7" s="447"/>
      <c r="AD7" s="448"/>
      <c r="AE7" s="446" t="s">
        <v>15</v>
      </c>
      <c r="AF7" s="447"/>
      <c r="AG7" s="447"/>
      <c r="AH7" s="447"/>
      <c r="AI7" s="448"/>
      <c r="AJ7" s="446" t="s">
        <v>16</v>
      </c>
      <c r="AK7" s="447"/>
      <c r="AL7" s="447"/>
      <c r="AM7" s="447"/>
      <c r="AN7" s="448"/>
      <c r="AO7" s="446" t="s">
        <v>17</v>
      </c>
      <c r="AP7" s="447"/>
      <c r="AQ7" s="447"/>
      <c r="AR7" s="447"/>
      <c r="AS7" s="448"/>
      <c r="AT7" s="446" t="s">
        <v>18</v>
      </c>
      <c r="AU7" s="448"/>
      <c r="AV7" s="99"/>
      <c r="AW7" s="449" t="s">
        <v>19</v>
      </c>
      <c r="AX7" s="450"/>
      <c r="AY7" s="450"/>
      <c r="AZ7" s="450"/>
      <c r="BA7" s="450"/>
      <c r="BB7" s="450"/>
      <c r="BC7" s="450"/>
      <c r="BD7" s="451"/>
      <c r="BE7" s="100"/>
    </row>
    <row r="8" spans="1:59" ht="102.75" x14ac:dyDescent="0.25">
      <c r="A8" s="101" t="s">
        <v>20</v>
      </c>
      <c r="B8" s="101" t="s">
        <v>21</v>
      </c>
      <c r="C8" s="101" t="s">
        <v>22</v>
      </c>
      <c r="D8" s="101" t="s">
        <v>23</v>
      </c>
      <c r="E8" s="101" t="s">
        <v>24</v>
      </c>
      <c r="F8" s="101" t="s">
        <v>25</v>
      </c>
      <c r="G8" s="101" t="s">
        <v>26</v>
      </c>
      <c r="H8" s="101" t="s">
        <v>27</v>
      </c>
      <c r="I8" s="101" t="s">
        <v>28</v>
      </c>
      <c r="J8" s="102" t="s">
        <v>29</v>
      </c>
      <c r="K8" s="101" t="s">
        <v>30</v>
      </c>
      <c r="L8" s="101" t="s">
        <v>31</v>
      </c>
      <c r="M8" s="101" t="s">
        <v>32</v>
      </c>
      <c r="N8" s="101" t="s">
        <v>33</v>
      </c>
      <c r="O8" s="101" t="s">
        <v>34</v>
      </c>
      <c r="P8" s="103" t="s">
        <v>35</v>
      </c>
      <c r="Q8" s="101" t="s">
        <v>36</v>
      </c>
      <c r="R8" s="101" t="s">
        <v>37</v>
      </c>
      <c r="S8" s="101" t="s">
        <v>38</v>
      </c>
      <c r="T8" s="101" t="s">
        <v>39</v>
      </c>
      <c r="U8" s="101">
        <v>2023</v>
      </c>
      <c r="V8" s="101">
        <v>2024</v>
      </c>
      <c r="W8" s="101">
        <v>2025</v>
      </c>
      <c r="X8" s="101">
        <v>2026</v>
      </c>
      <c r="Y8" s="101" t="s">
        <v>40</v>
      </c>
      <c r="Z8" s="104" t="s">
        <v>41</v>
      </c>
      <c r="AA8" s="101" t="s">
        <v>42</v>
      </c>
      <c r="AB8" s="101" t="s">
        <v>43</v>
      </c>
      <c r="AC8" s="101" t="s">
        <v>44</v>
      </c>
      <c r="AD8" s="101" t="s">
        <v>45</v>
      </c>
      <c r="AE8" s="101" t="s">
        <v>46</v>
      </c>
      <c r="AF8" s="101" t="s">
        <v>47</v>
      </c>
      <c r="AG8" s="101" t="s">
        <v>43</v>
      </c>
      <c r="AH8" s="84" t="s">
        <v>48</v>
      </c>
      <c r="AI8" s="101" t="s">
        <v>45</v>
      </c>
      <c r="AJ8" s="101" t="s">
        <v>41</v>
      </c>
      <c r="AK8" s="101" t="s">
        <v>49</v>
      </c>
      <c r="AL8" s="101" t="s">
        <v>43</v>
      </c>
      <c r="AM8" s="101" t="s">
        <v>44</v>
      </c>
      <c r="AN8" s="101" t="s">
        <v>45</v>
      </c>
      <c r="AO8" s="101" t="s">
        <v>41</v>
      </c>
      <c r="AP8" s="101" t="s">
        <v>49</v>
      </c>
      <c r="AQ8" s="101" t="s">
        <v>43</v>
      </c>
      <c r="AR8" s="101" t="s">
        <v>44</v>
      </c>
      <c r="AS8" s="101" t="s">
        <v>45</v>
      </c>
      <c r="AT8" s="101" t="s">
        <v>50</v>
      </c>
      <c r="AU8" s="101" t="s">
        <v>51</v>
      </c>
      <c r="AV8" s="101" t="s">
        <v>52</v>
      </c>
      <c r="AW8" s="105">
        <v>2023</v>
      </c>
      <c r="AX8" s="105">
        <v>2024</v>
      </c>
      <c r="AY8" s="105">
        <v>2025</v>
      </c>
      <c r="AZ8" s="105">
        <v>2026</v>
      </c>
      <c r="BA8" s="105" t="s">
        <v>53</v>
      </c>
      <c r="BB8" s="106">
        <f>100</f>
        <v>100</v>
      </c>
      <c r="BC8" s="106" t="s">
        <v>54</v>
      </c>
      <c r="BD8" s="107" t="s">
        <v>55</v>
      </c>
      <c r="BE8" s="108" t="s">
        <v>56</v>
      </c>
      <c r="BF8" s="109" t="s">
        <v>57</v>
      </c>
      <c r="BG8" s="109" t="s">
        <v>58</v>
      </c>
    </row>
    <row r="9" spans="1:59" ht="80.099999999999994" customHeight="1" x14ac:dyDescent="0.25">
      <c r="A9" s="110">
        <v>1</v>
      </c>
      <c r="B9" s="111" t="s">
        <v>59</v>
      </c>
      <c r="C9" s="111" t="s">
        <v>60</v>
      </c>
      <c r="D9" s="2" t="s">
        <v>61</v>
      </c>
      <c r="E9" s="112" t="s">
        <v>62</v>
      </c>
      <c r="F9" s="112" t="s">
        <v>63</v>
      </c>
      <c r="G9" s="112" t="s">
        <v>64</v>
      </c>
      <c r="H9" s="112" t="s">
        <v>65</v>
      </c>
      <c r="I9" s="112" t="s">
        <v>66</v>
      </c>
      <c r="J9" s="112" t="s">
        <v>67</v>
      </c>
      <c r="K9" s="111" t="s">
        <v>68</v>
      </c>
      <c r="L9" s="111" t="s">
        <v>69</v>
      </c>
      <c r="M9" s="113">
        <v>0</v>
      </c>
      <c r="N9" s="114" t="s">
        <v>70</v>
      </c>
      <c r="O9" s="111" t="s">
        <v>71</v>
      </c>
      <c r="P9" s="115" t="s">
        <v>72</v>
      </c>
      <c r="Q9" s="3" t="s">
        <v>73</v>
      </c>
      <c r="R9" s="115" t="s">
        <v>74</v>
      </c>
      <c r="S9" s="114" t="s">
        <v>75</v>
      </c>
      <c r="T9" s="116" t="s">
        <v>76</v>
      </c>
      <c r="U9" s="117">
        <v>0.05</v>
      </c>
      <c r="V9" s="113">
        <v>0.3</v>
      </c>
      <c r="W9" s="113">
        <v>0.55000000000000004</v>
      </c>
      <c r="X9" s="113">
        <v>0.8</v>
      </c>
      <c r="Y9" s="118">
        <v>0.8</v>
      </c>
      <c r="Z9" s="119">
        <v>0.35</v>
      </c>
      <c r="AA9" s="120">
        <v>0.63636363636363624</v>
      </c>
      <c r="AB9" s="121" t="s">
        <v>77</v>
      </c>
      <c r="AC9" s="115"/>
      <c r="AD9" s="111" t="s">
        <v>78</v>
      </c>
      <c r="AE9" s="71">
        <v>0.41660000000000003</v>
      </c>
      <c r="AF9" s="72">
        <v>0.75749999999999995</v>
      </c>
      <c r="AG9" s="73" t="s">
        <v>79</v>
      </c>
      <c r="AH9" s="74" t="s">
        <v>80</v>
      </c>
      <c r="AI9" s="115" t="s">
        <v>81</v>
      </c>
      <c r="AJ9" s="111"/>
      <c r="AK9" s="111"/>
      <c r="AL9" s="122"/>
      <c r="AM9" s="111"/>
      <c r="AN9" s="111"/>
      <c r="AO9" s="115"/>
      <c r="AP9" s="115"/>
      <c r="AQ9" s="123"/>
      <c r="AR9" s="115"/>
      <c r="AS9" s="115"/>
      <c r="AT9" s="71">
        <v>0.41660000000000003</v>
      </c>
      <c r="AU9" s="72">
        <v>0.75749999999999995</v>
      </c>
      <c r="AV9" s="75">
        <v>0</v>
      </c>
      <c r="AW9" s="124">
        <v>1</v>
      </c>
      <c r="AX9" s="125">
        <v>1</v>
      </c>
      <c r="AY9" s="112"/>
      <c r="AZ9" s="112"/>
      <c r="BA9" s="112"/>
      <c r="BB9" s="112"/>
      <c r="BC9" s="112"/>
      <c r="BD9" s="126"/>
      <c r="BE9" s="127"/>
    </row>
    <row r="10" spans="1:59" ht="80.099999999999994" customHeight="1" x14ac:dyDescent="0.25">
      <c r="A10" s="4">
        <v>2</v>
      </c>
      <c r="B10" s="3" t="s">
        <v>59</v>
      </c>
      <c r="C10" s="111" t="s">
        <v>60</v>
      </c>
      <c r="D10" s="5" t="s">
        <v>61</v>
      </c>
      <c r="E10" s="6" t="s">
        <v>82</v>
      </c>
      <c r="F10" s="6" t="s">
        <v>63</v>
      </c>
      <c r="G10" s="6" t="s">
        <v>64</v>
      </c>
      <c r="H10" s="6" t="s">
        <v>65</v>
      </c>
      <c r="I10" s="6" t="s">
        <v>66</v>
      </c>
      <c r="J10" s="6" t="s">
        <v>83</v>
      </c>
      <c r="K10" s="3" t="s">
        <v>84</v>
      </c>
      <c r="L10" s="3" t="s">
        <v>85</v>
      </c>
      <c r="M10" s="7">
        <v>0</v>
      </c>
      <c r="N10" s="6" t="s">
        <v>86</v>
      </c>
      <c r="O10" s="3" t="s">
        <v>87</v>
      </c>
      <c r="P10" s="115" t="s">
        <v>72</v>
      </c>
      <c r="Q10" s="3" t="s">
        <v>88</v>
      </c>
      <c r="R10" s="115" t="s">
        <v>74</v>
      </c>
      <c r="S10" s="114" t="s">
        <v>75</v>
      </c>
      <c r="T10" s="116" t="s">
        <v>76</v>
      </c>
      <c r="U10" s="8">
        <v>0</v>
      </c>
      <c r="V10" s="7">
        <v>0.25</v>
      </c>
      <c r="W10" s="128">
        <v>0.5</v>
      </c>
      <c r="X10" s="7">
        <v>1</v>
      </c>
      <c r="Y10" s="129">
        <v>1</v>
      </c>
      <c r="Z10" s="130">
        <v>0</v>
      </c>
      <c r="AA10" s="9">
        <v>0</v>
      </c>
      <c r="AB10" s="3" t="s">
        <v>89</v>
      </c>
      <c r="AC10" s="10"/>
      <c r="AD10" s="3" t="s">
        <v>90</v>
      </c>
      <c r="AE10" s="76">
        <v>0.35</v>
      </c>
      <c r="AF10" s="71">
        <v>0.46660000000000001</v>
      </c>
      <c r="AG10" s="74" t="s">
        <v>91</v>
      </c>
      <c r="AH10" s="74" t="s">
        <v>80</v>
      </c>
      <c r="AI10" s="10" t="s">
        <v>92</v>
      </c>
      <c r="AJ10" s="3"/>
      <c r="AK10" s="3"/>
      <c r="AL10" s="11"/>
      <c r="AM10" s="3"/>
      <c r="AN10" s="3"/>
      <c r="AO10" s="10"/>
      <c r="AP10" s="10"/>
      <c r="AQ10" s="131"/>
      <c r="AR10" s="10"/>
      <c r="AS10" s="10"/>
      <c r="AT10" s="76">
        <v>0.35</v>
      </c>
      <c r="AU10" s="71">
        <v>0.46660000000000001</v>
      </c>
      <c r="AV10" s="75">
        <v>0</v>
      </c>
      <c r="AW10" s="132" t="s">
        <v>93</v>
      </c>
      <c r="AX10" s="133">
        <v>0.82</v>
      </c>
      <c r="AY10" s="6"/>
      <c r="AZ10" s="6"/>
      <c r="BA10" s="6"/>
      <c r="BB10" s="6"/>
      <c r="BC10" s="6"/>
      <c r="BD10" s="134"/>
      <c r="BE10" s="127" t="s">
        <v>94</v>
      </c>
    </row>
    <row r="11" spans="1:59" ht="80.099999999999994" customHeight="1" x14ac:dyDescent="0.25">
      <c r="A11" s="4">
        <v>3</v>
      </c>
      <c r="B11" s="3" t="s">
        <v>59</v>
      </c>
      <c r="C11" s="111" t="s">
        <v>60</v>
      </c>
      <c r="D11" s="5" t="s">
        <v>61</v>
      </c>
      <c r="E11" s="6" t="s">
        <v>82</v>
      </c>
      <c r="F11" s="6" t="s">
        <v>63</v>
      </c>
      <c r="G11" s="6" t="s">
        <v>64</v>
      </c>
      <c r="H11" s="6" t="s">
        <v>65</v>
      </c>
      <c r="I11" s="6" t="s">
        <v>95</v>
      </c>
      <c r="J11" s="6" t="s">
        <v>96</v>
      </c>
      <c r="K11" s="6" t="s">
        <v>97</v>
      </c>
      <c r="L11" s="3" t="s">
        <v>98</v>
      </c>
      <c r="M11" s="7">
        <v>0.95</v>
      </c>
      <c r="N11" s="6" t="s">
        <v>99</v>
      </c>
      <c r="O11" s="3" t="s">
        <v>100</v>
      </c>
      <c r="P11" s="115" t="s">
        <v>101</v>
      </c>
      <c r="Q11" s="3" t="s">
        <v>102</v>
      </c>
      <c r="R11" s="115" t="s">
        <v>74</v>
      </c>
      <c r="S11" s="73" t="s">
        <v>103</v>
      </c>
      <c r="T11" s="116" t="s">
        <v>104</v>
      </c>
      <c r="U11" s="8">
        <v>1</v>
      </c>
      <c r="V11" s="7">
        <v>1</v>
      </c>
      <c r="W11" s="7">
        <v>1</v>
      </c>
      <c r="X11" s="7">
        <v>1</v>
      </c>
      <c r="Y11" s="129">
        <v>1</v>
      </c>
      <c r="Z11" s="135">
        <v>0.2</v>
      </c>
      <c r="AA11" s="9">
        <v>0.2</v>
      </c>
      <c r="AB11" s="136" t="s">
        <v>105</v>
      </c>
      <c r="AC11" s="10"/>
      <c r="AD11" s="3" t="s">
        <v>106</v>
      </c>
      <c r="AE11" s="77">
        <v>0.2</v>
      </c>
      <c r="AF11" s="78">
        <v>0.2</v>
      </c>
      <c r="AG11" s="79" t="s">
        <v>107</v>
      </c>
      <c r="AH11" s="74" t="s">
        <v>80</v>
      </c>
      <c r="AI11" s="10" t="s">
        <v>108</v>
      </c>
      <c r="AJ11" s="3"/>
      <c r="AK11" s="3"/>
      <c r="AL11" s="11"/>
      <c r="AM11" s="3"/>
      <c r="AN11" s="3"/>
      <c r="AO11" s="10"/>
      <c r="AP11" s="10"/>
      <c r="AQ11" s="131"/>
      <c r="AR11" s="10"/>
      <c r="AS11" s="10"/>
      <c r="AT11" s="80">
        <v>0.4</v>
      </c>
      <c r="AU11" s="81">
        <v>0.4</v>
      </c>
      <c r="AV11" s="75">
        <v>0.11</v>
      </c>
      <c r="AW11" s="132">
        <v>0.98</v>
      </c>
      <c r="AX11" s="133">
        <v>0.89</v>
      </c>
      <c r="AY11" s="6"/>
      <c r="AZ11" s="6"/>
      <c r="BA11" s="6"/>
      <c r="BB11" s="6"/>
      <c r="BC11" s="6"/>
      <c r="BD11" s="134"/>
      <c r="BE11" s="127"/>
    </row>
    <row r="12" spans="1:59" ht="80.099999999999994" customHeight="1" x14ac:dyDescent="0.25">
      <c r="A12" s="4">
        <v>4</v>
      </c>
      <c r="B12" s="3" t="s">
        <v>59</v>
      </c>
      <c r="C12" s="111" t="s">
        <v>60</v>
      </c>
      <c r="D12" s="5" t="s">
        <v>61</v>
      </c>
      <c r="E12" s="6" t="s">
        <v>82</v>
      </c>
      <c r="F12" s="6" t="s">
        <v>63</v>
      </c>
      <c r="G12" s="6" t="s">
        <v>64</v>
      </c>
      <c r="H12" s="6" t="s">
        <v>65</v>
      </c>
      <c r="I12" s="6" t="s">
        <v>66</v>
      </c>
      <c r="J12" s="6" t="s">
        <v>83</v>
      </c>
      <c r="K12" s="3" t="s">
        <v>109</v>
      </c>
      <c r="L12" s="3" t="s">
        <v>110</v>
      </c>
      <c r="M12" s="7" t="s">
        <v>111</v>
      </c>
      <c r="N12" s="6" t="s">
        <v>112</v>
      </c>
      <c r="O12" s="3" t="s">
        <v>113</v>
      </c>
      <c r="P12" s="115" t="s">
        <v>114</v>
      </c>
      <c r="Q12" s="3" t="s">
        <v>115</v>
      </c>
      <c r="R12" s="115" t="s">
        <v>74</v>
      </c>
      <c r="S12" s="73" t="s">
        <v>103</v>
      </c>
      <c r="T12" s="116" t="s">
        <v>104</v>
      </c>
      <c r="U12" s="137">
        <v>0.99950000000000006</v>
      </c>
      <c r="V12" s="128">
        <v>0.99960000000000004</v>
      </c>
      <c r="W12" s="128">
        <v>0.99970000000000003</v>
      </c>
      <c r="X12" s="128">
        <v>0.99980000000000002</v>
      </c>
      <c r="Y12" s="138">
        <v>0.99980000000000002</v>
      </c>
      <c r="Z12" s="139">
        <v>0.99990000000000001</v>
      </c>
      <c r="AA12" s="12">
        <v>1.0002000600180054</v>
      </c>
      <c r="AB12" s="136" t="s">
        <v>116</v>
      </c>
      <c r="AC12" s="10"/>
      <c r="AD12" s="3" t="s">
        <v>117</v>
      </c>
      <c r="AE12" s="74" t="s">
        <v>118</v>
      </c>
      <c r="AF12" s="79" t="s">
        <v>118</v>
      </c>
      <c r="AG12" s="79" t="s">
        <v>119</v>
      </c>
      <c r="AH12" s="74" t="s">
        <v>80</v>
      </c>
      <c r="AI12" s="10" t="s">
        <v>120</v>
      </c>
      <c r="AJ12" s="3"/>
      <c r="AK12" s="3"/>
      <c r="AL12" s="11"/>
      <c r="AM12" s="3"/>
      <c r="AN12" s="3"/>
      <c r="AO12" s="10"/>
      <c r="AP12" s="10"/>
      <c r="AQ12" s="131"/>
      <c r="AR12" s="10"/>
      <c r="AS12" s="10"/>
      <c r="AT12" s="72">
        <v>0.99990000000000001</v>
      </c>
      <c r="AU12" s="75">
        <v>1</v>
      </c>
      <c r="AV12" s="77">
        <v>0</v>
      </c>
      <c r="AW12" s="132">
        <v>0.9904952476238118</v>
      </c>
      <c r="AX12" s="133">
        <v>0.99949979991996796</v>
      </c>
      <c r="AY12" s="6"/>
      <c r="AZ12" s="6"/>
      <c r="BA12" s="6"/>
      <c r="BB12" s="6"/>
      <c r="BC12" s="6"/>
      <c r="BD12" s="134"/>
      <c r="BE12" s="127" t="s">
        <v>94</v>
      </c>
    </row>
    <row r="13" spans="1:59" ht="80.099999999999994" customHeight="1" x14ac:dyDescent="0.25">
      <c r="A13" s="4">
        <v>5</v>
      </c>
      <c r="B13" s="3" t="s">
        <v>121</v>
      </c>
      <c r="C13" s="111" t="s">
        <v>122</v>
      </c>
      <c r="D13" s="5" t="s">
        <v>61</v>
      </c>
      <c r="E13" s="3" t="s">
        <v>82</v>
      </c>
      <c r="F13" s="3" t="s">
        <v>63</v>
      </c>
      <c r="G13" s="3" t="s">
        <v>64</v>
      </c>
      <c r="H13" s="3" t="s">
        <v>65</v>
      </c>
      <c r="I13" s="3" t="s">
        <v>123</v>
      </c>
      <c r="J13" s="3" t="s">
        <v>124</v>
      </c>
      <c r="K13" s="3" t="s">
        <v>125</v>
      </c>
      <c r="L13" s="3" t="s">
        <v>126</v>
      </c>
      <c r="M13" s="5">
        <v>0</v>
      </c>
      <c r="N13" s="140" t="s">
        <v>127</v>
      </c>
      <c r="O13" s="3" t="s">
        <v>128</v>
      </c>
      <c r="P13" s="115" t="s">
        <v>72</v>
      </c>
      <c r="Q13" s="3" t="s">
        <v>129</v>
      </c>
      <c r="R13" s="115" t="s">
        <v>74</v>
      </c>
      <c r="S13" s="114" t="s">
        <v>75</v>
      </c>
      <c r="T13" s="116" t="s">
        <v>76</v>
      </c>
      <c r="U13" s="13">
        <v>0.9</v>
      </c>
      <c r="V13" s="5">
        <v>0</v>
      </c>
      <c r="W13" s="5">
        <v>0</v>
      </c>
      <c r="X13" s="5">
        <v>0</v>
      </c>
      <c r="Y13" s="141">
        <v>0.9</v>
      </c>
      <c r="Z13" s="130">
        <v>0.2</v>
      </c>
      <c r="AA13" s="12">
        <v>0.2</v>
      </c>
      <c r="AB13" s="3" t="s">
        <v>130</v>
      </c>
      <c r="AC13" s="10" t="s">
        <v>131</v>
      </c>
      <c r="AD13" s="3" t="s">
        <v>132</v>
      </c>
      <c r="AE13" s="26">
        <v>0.2</v>
      </c>
      <c r="AF13" s="26">
        <v>0.2</v>
      </c>
      <c r="AG13" s="131" t="s">
        <v>133</v>
      </c>
      <c r="AH13" s="10" t="s">
        <v>131</v>
      </c>
      <c r="AI13" s="10" t="s">
        <v>134</v>
      </c>
      <c r="AJ13" s="3"/>
      <c r="AK13" s="3"/>
      <c r="AL13" s="11"/>
      <c r="AM13" s="3"/>
      <c r="AN13" s="3"/>
      <c r="AO13" s="10"/>
      <c r="AP13" s="10"/>
      <c r="AQ13" s="131"/>
      <c r="AR13" s="10"/>
      <c r="AS13" s="10"/>
      <c r="AT13" s="142" t="s">
        <v>93</v>
      </c>
      <c r="AU13" s="143"/>
      <c r="AV13" s="131" t="s">
        <v>93</v>
      </c>
      <c r="AW13" s="132">
        <v>0</v>
      </c>
      <c r="AX13" s="133">
        <v>0</v>
      </c>
      <c r="AY13" s="6"/>
      <c r="AZ13" s="6"/>
      <c r="BA13" s="6"/>
      <c r="BB13" s="6"/>
      <c r="BC13" s="6"/>
      <c r="BD13" s="134"/>
      <c r="BE13" s="127"/>
    </row>
    <row r="14" spans="1:59" ht="80.099999999999994" customHeight="1" x14ac:dyDescent="0.25">
      <c r="A14" s="4">
        <v>5.0999999999999996</v>
      </c>
      <c r="B14" s="3" t="s">
        <v>121</v>
      </c>
      <c r="C14" s="111" t="s">
        <v>122</v>
      </c>
      <c r="D14" s="5" t="s">
        <v>61</v>
      </c>
      <c r="E14" s="3" t="s">
        <v>82</v>
      </c>
      <c r="F14" s="3" t="s">
        <v>63</v>
      </c>
      <c r="G14" s="3" t="s">
        <v>64</v>
      </c>
      <c r="H14" s="3" t="s">
        <v>65</v>
      </c>
      <c r="I14" s="3" t="s">
        <v>123</v>
      </c>
      <c r="J14" s="3" t="s">
        <v>124</v>
      </c>
      <c r="K14" s="3" t="s">
        <v>125</v>
      </c>
      <c r="L14" s="3" t="s">
        <v>126</v>
      </c>
      <c r="M14" s="5">
        <v>0</v>
      </c>
      <c r="N14" s="6" t="s">
        <v>135</v>
      </c>
      <c r="O14" s="3" t="s">
        <v>136</v>
      </c>
      <c r="P14" s="115" t="s">
        <v>72</v>
      </c>
      <c r="Q14" s="3" t="s">
        <v>137</v>
      </c>
      <c r="R14" s="115" t="s">
        <v>138</v>
      </c>
      <c r="S14" s="114" t="s">
        <v>75</v>
      </c>
      <c r="T14" s="116" t="s">
        <v>76</v>
      </c>
      <c r="U14" s="14">
        <v>0</v>
      </c>
      <c r="V14" s="5">
        <v>13</v>
      </c>
      <c r="W14" s="5">
        <v>1</v>
      </c>
      <c r="X14" s="15">
        <v>1</v>
      </c>
      <c r="Y14" s="144">
        <v>15</v>
      </c>
      <c r="Z14" s="145">
        <v>0</v>
      </c>
      <c r="AA14" s="12">
        <v>0</v>
      </c>
      <c r="AB14" s="3" t="s">
        <v>139</v>
      </c>
      <c r="AC14" s="10" t="s">
        <v>131</v>
      </c>
      <c r="AD14" s="3" t="s">
        <v>140</v>
      </c>
      <c r="AE14" s="22">
        <v>0</v>
      </c>
      <c r="AF14" s="22">
        <v>0</v>
      </c>
      <c r="AG14" s="131" t="s">
        <v>141</v>
      </c>
      <c r="AH14" s="10" t="s">
        <v>131</v>
      </c>
      <c r="AI14" s="10" t="s">
        <v>140</v>
      </c>
      <c r="AJ14" s="3"/>
      <c r="AK14" s="3"/>
      <c r="AL14" s="11"/>
      <c r="AM14" s="3"/>
      <c r="AN14" s="3"/>
      <c r="AO14" s="10"/>
      <c r="AP14" s="10"/>
      <c r="AQ14" s="131"/>
      <c r="AR14" s="10"/>
      <c r="AS14" s="10"/>
      <c r="AT14" s="142">
        <f>+AE14+Z14</f>
        <v>0</v>
      </c>
      <c r="AU14" s="143">
        <f>+AT14/W14</f>
        <v>0</v>
      </c>
      <c r="AV14" s="10">
        <v>13</v>
      </c>
      <c r="AW14" s="132" t="s">
        <v>93</v>
      </c>
      <c r="AX14" s="133">
        <v>0</v>
      </c>
      <c r="AY14" s="6"/>
      <c r="AZ14" s="6"/>
      <c r="BA14" s="6"/>
      <c r="BB14" s="6"/>
      <c r="BC14" s="6"/>
      <c r="BD14" s="134"/>
      <c r="BE14" s="127"/>
    </row>
    <row r="15" spans="1:59" ht="80.099999999999994" customHeight="1" x14ac:dyDescent="0.25">
      <c r="A15" s="4">
        <v>6</v>
      </c>
      <c r="B15" s="3" t="s">
        <v>121</v>
      </c>
      <c r="C15" s="111" t="s">
        <v>122</v>
      </c>
      <c r="D15" s="5" t="s">
        <v>61</v>
      </c>
      <c r="E15" s="3" t="s">
        <v>82</v>
      </c>
      <c r="F15" s="3" t="s">
        <v>63</v>
      </c>
      <c r="G15" s="3" t="s">
        <v>64</v>
      </c>
      <c r="H15" s="3" t="s">
        <v>65</v>
      </c>
      <c r="I15" s="3" t="s">
        <v>123</v>
      </c>
      <c r="J15" s="3" t="s">
        <v>124</v>
      </c>
      <c r="K15" s="3" t="s">
        <v>142</v>
      </c>
      <c r="L15" s="3" t="s">
        <v>143</v>
      </c>
      <c r="M15" s="5">
        <v>17</v>
      </c>
      <c r="N15" s="6" t="s">
        <v>135</v>
      </c>
      <c r="O15" s="3" t="s">
        <v>144</v>
      </c>
      <c r="P15" s="115" t="s">
        <v>72</v>
      </c>
      <c r="Q15" s="3" t="s">
        <v>145</v>
      </c>
      <c r="R15" s="115" t="s">
        <v>138</v>
      </c>
      <c r="S15" s="114" t="s">
        <v>75</v>
      </c>
      <c r="T15" s="116" t="s">
        <v>76</v>
      </c>
      <c r="U15" s="14">
        <v>3</v>
      </c>
      <c r="V15" s="5">
        <v>3</v>
      </c>
      <c r="W15" s="5">
        <v>3</v>
      </c>
      <c r="X15" s="5">
        <v>3</v>
      </c>
      <c r="Y15" s="146">
        <v>12</v>
      </c>
      <c r="Z15" s="147">
        <v>0</v>
      </c>
      <c r="AA15" s="12">
        <v>0</v>
      </c>
      <c r="AB15" s="3" t="s">
        <v>146</v>
      </c>
      <c r="AC15" s="10" t="s">
        <v>131</v>
      </c>
      <c r="AD15" s="3" t="s">
        <v>147</v>
      </c>
      <c r="AE15" s="22">
        <v>0</v>
      </c>
      <c r="AF15" s="22">
        <v>0</v>
      </c>
      <c r="AG15" s="131" t="s">
        <v>148</v>
      </c>
      <c r="AH15" s="10" t="s">
        <v>131</v>
      </c>
      <c r="AI15" s="10" t="s">
        <v>147</v>
      </c>
      <c r="AJ15" s="3"/>
      <c r="AK15" s="3"/>
      <c r="AL15" s="11"/>
      <c r="AM15" s="3"/>
      <c r="AN15" s="3"/>
      <c r="AO15" s="10"/>
      <c r="AP15" s="10"/>
      <c r="AQ15" s="131"/>
      <c r="AR15" s="10"/>
      <c r="AS15" s="10"/>
      <c r="AT15" s="142">
        <f>+AE15+Z15</f>
        <v>0</v>
      </c>
      <c r="AU15" s="143">
        <f>+AT15/W15</f>
        <v>0</v>
      </c>
      <c r="AV15" s="10">
        <v>0</v>
      </c>
      <c r="AW15" s="132">
        <v>1.6666666666666667</v>
      </c>
      <c r="AX15" s="133">
        <v>1</v>
      </c>
      <c r="AY15" s="6"/>
      <c r="AZ15" s="6"/>
      <c r="BA15" s="6"/>
      <c r="BB15" s="6"/>
      <c r="BC15" s="6"/>
      <c r="BD15" s="134"/>
      <c r="BE15" s="127"/>
    </row>
    <row r="16" spans="1:59" ht="80.099999999999994" customHeight="1" x14ac:dyDescent="0.25">
      <c r="A16" s="4">
        <v>7</v>
      </c>
      <c r="B16" s="3" t="s">
        <v>149</v>
      </c>
      <c r="C16" s="111" t="s">
        <v>150</v>
      </c>
      <c r="D16" s="5" t="s">
        <v>61</v>
      </c>
      <c r="E16" s="3" t="s">
        <v>82</v>
      </c>
      <c r="F16" s="3" t="s">
        <v>151</v>
      </c>
      <c r="G16" s="3" t="s">
        <v>64</v>
      </c>
      <c r="H16" s="3" t="s">
        <v>65</v>
      </c>
      <c r="I16" s="3" t="s">
        <v>66</v>
      </c>
      <c r="J16" s="3" t="s">
        <v>152</v>
      </c>
      <c r="K16" s="3" t="s">
        <v>125</v>
      </c>
      <c r="L16" s="3" t="s">
        <v>153</v>
      </c>
      <c r="M16" s="5">
        <v>1</v>
      </c>
      <c r="N16" s="6" t="s">
        <v>135</v>
      </c>
      <c r="O16" s="3" t="s">
        <v>154</v>
      </c>
      <c r="P16" s="115"/>
      <c r="Q16" s="3" t="s">
        <v>155</v>
      </c>
      <c r="R16" s="115"/>
      <c r="S16" s="114"/>
      <c r="T16" s="116"/>
      <c r="U16" s="16">
        <v>0.5</v>
      </c>
      <c r="V16" s="17">
        <v>0.5</v>
      </c>
      <c r="W16" s="5">
        <v>0</v>
      </c>
      <c r="X16" s="5">
        <v>0</v>
      </c>
      <c r="Y16" s="148">
        <v>1</v>
      </c>
      <c r="Z16" s="149"/>
      <c r="AA16" s="12"/>
      <c r="AB16" s="3" t="s">
        <v>156</v>
      </c>
      <c r="AC16" s="10"/>
      <c r="AD16" s="3" t="s">
        <v>157</v>
      </c>
      <c r="AE16" s="22"/>
      <c r="AF16" s="22"/>
      <c r="AG16" s="131" t="s">
        <v>158</v>
      </c>
      <c r="AH16" s="10"/>
      <c r="AI16" s="10" t="s">
        <v>159</v>
      </c>
      <c r="AJ16" s="3"/>
      <c r="AK16" s="3"/>
      <c r="AL16" s="11"/>
      <c r="AM16" s="3"/>
      <c r="AN16" s="3"/>
      <c r="AO16" s="10"/>
      <c r="AP16" s="10"/>
      <c r="AQ16" s="131"/>
      <c r="AR16" s="10"/>
      <c r="AS16" s="10"/>
      <c r="AT16" s="150">
        <f>AE16+Z16</f>
        <v>0</v>
      </c>
      <c r="AU16" s="143"/>
      <c r="AV16" s="10"/>
      <c r="AW16" s="132">
        <v>1</v>
      </c>
      <c r="AX16" s="133">
        <v>1</v>
      </c>
      <c r="AY16" s="6"/>
      <c r="AZ16" s="6"/>
      <c r="BA16" s="6"/>
      <c r="BB16" s="6"/>
      <c r="BC16" s="6"/>
      <c r="BD16" s="134"/>
      <c r="BE16" s="127" t="s">
        <v>160</v>
      </c>
    </row>
    <row r="17" spans="1:59" ht="80.099999999999994" customHeight="1" x14ac:dyDescent="0.25">
      <c r="A17" s="4">
        <v>8</v>
      </c>
      <c r="B17" s="3" t="s">
        <v>149</v>
      </c>
      <c r="C17" s="111" t="s">
        <v>150</v>
      </c>
      <c r="D17" s="5" t="s">
        <v>61</v>
      </c>
      <c r="E17" s="3" t="s">
        <v>82</v>
      </c>
      <c r="F17" s="3" t="s">
        <v>151</v>
      </c>
      <c r="G17" s="3" t="s">
        <v>64</v>
      </c>
      <c r="H17" s="3" t="s">
        <v>65</v>
      </c>
      <c r="I17" s="3" t="s">
        <v>66</v>
      </c>
      <c r="J17" s="3" t="s">
        <v>152</v>
      </c>
      <c r="K17" s="3" t="s">
        <v>125</v>
      </c>
      <c r="L17" s="3" t="s">
        <v>161</v>
      </c>
      <c r="M17" s="5" t="s">
        <v>162</v>
      </c>
      <c r="N17" s="6" t="s">
        <v>163</v>
      </c>
      <c r="O17" s="3" t="s">
        <v>164</v>
      </c>
      <c r="P17" s="115" t="s">
        <v>101</v>
      </c>
      <c r="Q17" s="3" t="s">
        <v>165</v>
      </c>
      <c r="R17" s="115" t="s">
        <v>138</v>
      </c>
      <c r="S17" s="114" t="s">
        <v>75</v>
      </c>
      <c r="T17" s="116" t="s">
        <v>76</v>
      </c>
      <c r="U17" s="31">
        <v>3</v>
      </c>
      <c r="V17" s="19">
        <v>13</v>
      </c>
      <c r="W17" s="19">
        <v>18</v>
      </c>
      <c r="X17" s="19">
        <v>11</v>
      </c>
      <c r="Y17" s="148">
        <v>45</v>
      </c>
      <c r="Z17" s="151">
        <v>0</v>
      </c>
      <c r="AA17" s="12">
        <v>0</v>
      </c>
      <c r="AB17" s="136" t="s">
        <v>166</v>
      </c>
      <c r="AC17" s="10"/>
      <c r="AD17" s="3" t="s">
        <v>167</v>
      </c>
      <c r="AE17" s="22">
        <v>7</v>
      </c>
      <c r="AF17" s="152">
        <v>0.38800000000000001</v>
      </c>
      <c r="AG17" s="131" t="s">
        <v>168</v>
      </c>
      <c r="AH17" s="10" t="s">
        <v>169</v>
      </c>
      <c r="AI17" s="10" t="s">
        <v>170</v>
      </c>
      <c r="AJ17" s="3"/>
      <c r="AK17" s="3"/>
      <c r="AL17" s="11"/>
      <c r="AM17" s="3"/>
      <c r="AN17" s="3"/>
      <c r="AO17" s="10"/>
      <c r="AP17" s="10"/>
      <c r="AQ17" s="131"/>
      <c r="AR17" s="10"/>
      <c r="AS17" s="10"/>
      <c r="AT17" s="150">
        <f>AE17+Z17</f>
        <v>7</v>
      </c>
      <c r="AU17" s="152">
        <v>0.38800000000000001</v>
      </c>
      <c r="AV17" s="10"/>
      <c r="AW17" s="132">
        <v>1.4285714285714286</v>
      </c>
      <c r="AX17" s="133">
        <v>0.77777777777777768</v>
      </c>
      <c r="AY17" s="6"/>
      <c r="AZ17" s="6"/>
      <c r="BA17" s="6"/>
      <c r="BB17" s="6"/>
      <c r="BC17" s="6"/>
      <c r="BD17" s="134"/>
      <c r="BE17" s="127" t="s">
        <v>160</v>
      </c>
    </row>
    <row r="18" spans="1:59" ht="80.099999999999994" customHeight="1" x14ac:dyDescent="0.25">
      <c r="A18" s="4">
        <v>9</v>
      </c>
      <c r="B18" s="3" t="s">
        <v>149</v>
      </c>
      <c r="C18" s="111" t="s">
        <v>150</v>
      </c>
      <c r="D18" s="5" t="s">
        <v>61</v>
      </c>
      <c r="E18" s="3" t="s">
        <v>82</v>
      </c>
      <c r="F18" s="3" t="s">
        <v>63</v>
      </c>
      <c r="G18" s="3" t="s">
        <v>64</v>
      </c>
      <c r="H18" s="3" t="s">
        <v>65</v>
      </c>
      <c r="I18" s="3" t="s">
        <v>66</v>
      </c>
      <c r="J18" s="3" t="s">
        <v>171</v>
      </c>
      <c r="K18" s="3" t="s">
        <v>68</v>
      </c>
      <c r="L18" s="3" t="s">
        <v>172</v>
      </c>
      <c r="M18" s="5">
        <v>0</v>
      </c>
      <c r="N18" s="6"/>
      <c r="O18" s="3" t="s">
        <v>173</v>
      </c>
      <c r="P18" s="115"/>
      <c r="Q18" s="3" t="s">
        <v>174</v>
      </c>
      <c r="R18" s="115"/>
      <c r="S18" s="114"/>
      <c r="T18" s="116"/>
      <c r="U18" s="13">
        <v>0.3</v>
      </c>
      <c r="V18" s="18">
        <v>0.7</v>
      </c>
      <c r="W18" s="5">
        <v>0</v>
      </c>
      <c r="X18" s="5">
        <v>0</v>
      </c>
      <c r="Y18" s="141">
        <v>1</v>
      </c>
      <c r="Z18" s="149"/>
      <c r="AA18" s="12"/>
      <c r="AB18" s="136" t="s">
        <v>156</v>
      </c>
      <c r="AC18" s="10"/>
      <c r="AD18" s="3" t="s">
        <v>175</v>
      </c>
      <c r="AE18" s="22"/>
      <c r="AF18" s="22"/>
      <c r="AG18" s="131" t="s">
        <v>158</v>
      </c>
      <c r="AH18" s="10"/>
      <c r="AI18" s="10" t="s">
        <v>176</v>
      </c>
      <c r="AJ18" s="3"/>
      <c r="AK18" s="3"/>
      <c r="AL18" s="11"/>
      <c r="AM18" s="3"/>
      <c r="AN18" s="3"/>
      <c r="AO18" s="10"/>
      <c r="AP18" s="10"/>
      <c r="AQ18" s="131"/>
      <c r="AR18" s="10"/>
      <c r="AS18" s="10"/>
      <c r="AT18" s="150">
        <f>AE18+Z18</f>
        <v>0</v>
      </c>
      <c r="AU18" s="143"/>
      <c r="AV18" s="10"/>
      <c r="AW18" s="132">
        <v>0.5</v>
      </c>
      <c r="AX18" s="133">
        <v>1</v>
      </c>
      <c r="AY18" s="6"/>
      <c r="AZ18" s="6"/>
      <c r="BA18" s="6"/>
      <c r="BB18" s="6"/>
      <c r="BC18" s="6"/>
      <c r="BD18" s="134"/>
      <c r="BE18" s="127"/>
    </row>
    <row r="19" spans="1:59" ht="80.099999999999994" customHeight="1" x14ac:dyDescent="0.25">
      <c r="A19" s="4">
        <v>9.1</v>
      </c>
      <c r="B19" s="3" t="s">
        <v>149</v>
      </c>
      <c r="C19" s="111" t="s">
        <v>150</v>
      </c>
      <c r="D19" s="5" t="s">
        <v>61</v>
      </c>
      <c r="E19" s="3" t="s">
        <v>82</v>
      </c>
      <c r="F19" s="3" t="s">
        <v>63</v>
      </c>
      <c r="G19" s="3" t="s">
        <v>64</v>
      </c>
      <c r="H19" s="3" t="s">
        <v>65</v>
      </c>
      <c r="I19" s="3" t="s">
        <v>66</v>
      </c>
      <c r="J19" s="3" t="s">
        <v>171</v>
      </c>
      <c r="K19" s="3" t="s">
        <v>84</v>
      </c>
      <c r="L19" s="6" t="s">
        <v>172</v>
      </c>
      <c r="M19" s="5">
        <v>0</v>
      </c>
      <c r="N19" s="6" t="s">
        <v>177</v>
      </c>
      <c r="O19" s="3" t="s">
        <v>178</v>
      </c>
      <c r="P19" s="115" t="s">
        <v>101</v>
      </c>
      <c r="Q19" s="3" t="s">
        <v>179</v>
      </c>
      <c r="R19" s="115" t="s">
        <v>138</v>
      </c>
      <c r="S19" s="114" t="s">
        <v>75</v>
      </c>
      <c r="T19" s="116" t="s">
        <v>76</v>
      </c>
      <c r="U19" s="14">
        <v>0</v>
      </c>
      <c r="V19" s="5">
        <v>0</v>
      </c>
      <c r="W19" s="19">
        <v>1</v>
      </c>
      <c r="X19" s="19">
        <v>0</v>
      </c>
      <c r="Y19" s="148">
        <v>1</v>
      </c>
      <c r="Z19" s="149">
        <v>0.25</v>
      </c>
      <c r="AA19" s="12">
        <v>0.25</v>
      </c>
      <c r="AB19" s="136" t="s">
        <v>180</v>
      </c>
      <c r="AC19" s="10"/>
      <c r="AD19" s="3" t="s">
        <v>181</v>
      </c>
      <c r="AE19" s="22">
        <v>0.25</v>
      </c>
      <c r="AF19" s="26">
        <v>0.25</v>
      </c>
      <c r="AG19" s="131" t="s">
        <v>182</v>
      </c>
      <c r="AH19" s="10" t="s">
        <v>183</v>
      </c>
      <c r="AI19" s="10" t="s">
        <v>184</v>
      </c>
      <c r="AJ19" s="3"/>
      <c r="AK19" s="3"/>
      <c r="AL19" s="11"/>
      <c r="AM19" s="3"/>
      <c r="AN19" s="3"/>
      <c r="AO19" s="10"/>
      <c r="AP19" s="10"/>
      <c r="AQ19" s="131"/>
      <c r="AR19" s="10"/>
      <c r="AS19" s="10"/>
      <c r="AT19" s="22">
        <v>0</v>
      </c>
      <c r="AU19" s="26">
        <v>0</v>
      </c>
      <c r="AV19" s="10"/>
      <c r="AW19" s="132" t="s">
        <v>93</v>
      </c>
      <c r="AX19" s="133" t="s">
        <v>93</v>
      </c>
      <c r="AY19" s="6"/>
      <c r="AZ19" s="6"/>
      <c r="BA19" s="6"/>
      <c r="BB19" s="6"/>
      <c r="BC19" s="6"/>
      <c r="BD19" s="134"/>
      <c r="BE19" s="127" t="s">
        <v>160</v>
      </c>
    </row>
    <row r="20" spans="1:59" ht="80.099999999999994" customHeight="1" x14ac:dyDescent="0.25">
      <c r="A20" s="4">
        <v>10</v>
      </c>
      <c r="B20" s="3" t="s">
        <v>185</v>
      </c>
      <c r="C20" s="111" t="s">
        <v>186</v>
      </c>
      <c r="D20" s="5" t="s">
        <v>61</v>
      </c>
      <c r="E20" s="3" t="s">
        <v>82</v>
      </c>
      <c r="F20" s="3" t="s">
        <v>187</v>
      </c>
      <c r="G20" s="3" t="s">
        <v>188</v>
      </c>
      <c r="H20" s="3" t="s">
        <v>65</v>
      </c>
      <c r="I20" s="3" t="s">
        <v>95</v>
      </c>
      <c r="J20" s="3" t="s">
        <v>96</v>
      </c>
      <c r="K20" s="3" t="s">
        <v>84</v>
      </c>
      <c r="L20" s="3" t="s">
        <v>189</v>
      </c>
      <c r="M20" s="153">
        <v>27200</v>
      </c>
      <c r="N20" s="6" t="s">
        <v>190</v>
      </c>
      <c r="O20" s="3" t="s">
        <v>191</v>
      </c>
      <c r="P20" s="115" t="s">
        <v>72</v>
      </c>
      <c r="Q20" s="11" t="s">
        <v>192</v>
      </c>
      <c r="R20" s="115" t="s">
        <v>193</v>
      </c>
      <c r="S20" s="114" t="s">
        <v>75</v>
      </c>
      <c r="T20" s="116" t="s">
        <v>194</v>
      </c>
      <c r="U20" s="154">
        <v>27200</v>
      </c>
      <c r="V20" s="153">
        <v>28613.200000000001</v>
      </c>
      <c r="W20" s="153">
        <v>30026.799999999999</v>
      </c>
      <c r="X20" s="153">
        <v>31440</v>
      </c>
      <c r="Y20" s="155">
        <v>117280</v>
      </c>
      <c r="Z20" s="156">
        <v>14911</v>
      </c>
      <c r="AA20" s="9">
        <v>0.49659999999999999</v>
      </c>
      <c r="AB20" s="157" t="s">
        <v>195</v>
      </c>
      <c r="AC20" s="10" t="s">
        <v>196</v>
      </c>
      <c r="AD20" s="3" t="s">
        <v>197</v>
      </c>
      <c r="AE20" s="155">
        <v>7700</v>
      </c>
      <c r="AF20" s="53">
        <v>0.25600000000000001</v>
      </c>
      <c r="AG20" s="131" t="s">
        <v>198</v>
      </c>
      <c r="AH20" s="10" t="s">
        <v>196</v>
      </c>
      <c r="AI20" s="47" t="s">
        <v>199</v>
      </c>
      <c r="AJ20" s="3"/>
      <c r="AK20" s="3"/>
      <c r="AL20" s="11"/>
      <c r="AM20" s="3"/>
      <c r="AN20" s="3"/>
      <c r="AO20" s="10"/>
      <c r="AP20" s="10"/>
      <c r="AQ20" s="131"/>
      <c r="AR20" s="10"/>
      <c r="AS20" s="10"/>
      <c r="AT20" s="158" t="s">
        <v>200</v>
      </c>
      <c r="AU20" s="159">
        <v>0.75</v>
      </c>
      <c r="AV20" s="160">
        <v>0</v>
      </c>
      <c r="AW20" s="132">
        <v>0.69566176470588237</v>
      </c>
      <c r="AX20" s="133">
        <v>0.89731312820656195</v>
      </c>
      <c r="AY20" s="6"/>
      <c r="AZ20" s="6"/>
      <c r="BA20" s="6"/>
      <c r="BB20" s="6"/>
      <c r="BC20" s="6"/>
      <c r="BD20" s="134"/>
      <c r="BE20" s="161"/>
      <c r="BF20" s="161"/>
    </row>
    <row r="21" spans="1:59" ht="80.099999999999994" customHeight="1" x14ac:dyDescent="0.25">
      <c r="A21" s="4">
        <v>10.1</v>
      </c>
      <c r="B21" s="3" t="s">
        <v>185</v>
      </c>
      <c r="C21" s="111" t="s">
        <v>186</v>
      </c>
      <c r="D21" s="5" t="s">
        <v>61</v>
      </c>
      <c r="E21" s="3" t="s">
        <v>82</v>
      </c>
      <c r="F21" s="3" t="s">
        <v>187</v>
      </c>
      <c r="G21" s="3" t="s">
        <v>188</v>
      </c>
      <c r="H21" s="3" t="s">
        <v>65</v>
      </c>
      <c r="I21" s="3" t="s">
        <v>95</v>
      </c>
      <c r="J21" s="3" t="s">
        <v>96</v>
      </c>
      <c r="K21" s="3" t="s">
        <v>84</v>
      </c>
      <c r="L21" s="3" t="s">
        <v>189</v>
      </c>
      <c r="M21" s="153">
        <v>40800</v>
      </c>
      <c r="N21" s="6" t="s">
        <v>190</v>
      </c>
      <c r="O21" s="3" t="s">
        <v>201</v>
      </c>
      <c r="P21" s="115" t="s">
        <v>72</v>
      </c>
      <c r="Q21" s="11" t="s">
        <v>202</v>
      </c>
      <c r="R21" s="115" t="s">
        <v>193</v>
      </c>
      <c r="S21" s="114" t="s">
        <v>75</v>
      </c>
      <c r="T21" s="116" t="s">
        <v>194</v>
      </c>
      <c r="U21" s="154">
        <v>40800</v>
      </c>
      <c r="V21" s="153">
        <v>42919.8</v>
      </c>
      <c r="W21" s="153">
        <v>45040.2</v>
      </c>
      <c r="X21" s="153">
        <v>47160</v>
      </c>
      <c r="Y21" s="155">
        <v>175920</v>
      </c>
      <c r="Z21" s="156">
        <v>9293</v>
      </c>
      <c r="AA21" s="9">
        <v>0.20630000000000001</v>
      </c>
      <c r="AB21" s="157" t="s">
        <v>203</v>
      </c>
      <c r="AC21" s="10" t="s">
        <v>196</v>
      </c>
      <c r="AD21" s="3" t="s">
        <v>197</v>
      </c>
      <c r="AE21" s="155">
        <v>33165</v>
      </c>
      <c r="AF21" s="53">
        <v>0.73599999999999999</v>
      </c>
      <c r="AG21" s="131" t="s">
        <v>204</v>
      </c>
      <c r="AH21" s="10" t="s">
        <v>196</v>
      </c>
      <c r="AI21" s="162" t="s">
        <v>205</v>
      </c>
      <c r="AJ21" s="3"/>
      <c r="AK21" s="3"/>
      <c r="AL21" s="11"/>
      <c r="AM21" s="3"/>
      <c r="AN21" s="3"/>
      <c r="AO21" s="10"/>
      <c r="AP21" s="10"/>
      <c r="AQ21" s="131"/>
      <c r="AR21" s="10"/>
      <c r="AS21" s="10"/>
      <c r="AT21" s="163" t="s">
        <v>206</v>
      </c>
      <c r="AU21" s="164">
        <v>0.94</v>
      </c>
      <c r="AV21" s="165">
        <v>0</v>
      </c>
      <c r="AW21" s="132">
        <v>1.4794607843137255</v>
      </c>
      <c r="AX21" s="133">
        <v>1.1314125415309484</v>
      </c>
      <c r="AY21" s="6"/>
      <c r="AZ21" s="6"/>
      <c r="BA21" s="6"/>
      <c r="BB21" s="6"/>
      <c r="BC21" s="6"/>
      <c r="BD21" s="134"/>
      <c r="BE21" s="161"/>
      <c r="BF21" s="161"/>
    </row>
    <row r="22" spans="1:59" ht="80.099999999999994" customHeight="1" x14ac:dyDescent="0.25">
      <c r="A22" s="4">
        <v>10.199999999999999</v>
      </c>
      <c r="B22" s="3" t="s">
        <v>185</v>
      </c>
      <c r="C22" s="111" t="s">
        <v>186</v>
      </c>
      <c r="D22" s="5" t="s">
        <v>61</v>
      </c>
      <c r="E22" s="3" t="s">
        <v>82</v>
      </c>
      <c r="F22" s="3" t="s">
        <v>187</v>
      </c>
      <c r="G22" s="3" t="s">
        <v>188</v>
      </c>
      <c r="H22" s="3" t="s">
        <v>65</v>
      </c>
      <c r="I22" s="3" t="s">
        <v>95</v>
      </c>
      <c r="J22" s="3" t="s">
        <v>96</v>
      </c>
      <c r="K22" s="3" t="s">
        <v>84</v>
      </c>
      <c r="L22" s="3" t="s">
        <v>189</v>
      </c>
      <c r="M22" s="15">
        <v>10</v>
      </c>
      <c r="N22" s="6" t="s">
        <v>163</v>
      </c>
      <c r="O22" s="3" t="s">
        <v>207</v>
      </c>
      <c r="P22" s="115" t="s">
        <v>72</v>
      </c>
      <c r="Q22" s="11" t="s">
        <v>208</v>
      </c>
      <c r="R22" s="115" t="s">
        <v>138</v>
      </c>
      <c r="S22" s="114" t="s">
        <v>75</v>
      </c>
      <c r="T22" s="116" t="s">
        <v>194</v>
      </c>
      <c r="U22" s="20">
        <v>10</v>
      </c>
      <c r="V22" s="15">
        <v>9</v>
      </c>
      <c r="W22" s="15">
        <v>48</v>
      </c>
      <c r="X22" s="15">
        <v>40</v>
      </c>
      <c r="Y22" s="144">
        <f>SUM(U22:X22)</f>
        <v>107</v>
      </c>
      <c r="Z22" s="149">
        <v>14</v>
      </c>
      <c r="AA22" s="166">
        <v>0.29199999999999998</v>
      </c>
      <c r="AB22" s="136" t="s">
        <v>209</v>
      </c>
      <c r="AC22" s="10" t="s">
        <v>196</v>
      </c>
      <c r="AD22" s="3" t="s">
        <v>197</v>
      </c>
      <c r="AE22" s="22">
        <v>23</v>
      </c>
      <c r="AF22" s="53">
        <v>0.47899999999999998</v>
      </c>
      <c r="AG22" s="131" t="s">
        <v>210</v>
      </c>
      <c r="AH22" s="10" t="s">
        <v>196</v>
      </c>
      <c r="AI22" s="162" t="s">
        <v>211</v>
      </c>
      <c r="AJ22" s="3"/>
      <c r="AK22" s="3"/>
      <c r="AL22" s="11"/>
      <c r="AM22" s="3"/>
      <c r="AN22" s="3"/>
      <c r="AO22" s="10"/>
      <c r="AP22" s="10"/>
      <c r="AQ22" s="131"/>
      <c r="AR22" s="10"/>
      <c r="AS22" s="10"/>
      <c r="AT22" s="163" t="s">
        <v>212</v>
      </c>
      <c r="AU22" s="164">
        <v>0.77</v>
      </c>
      <c r="AV22" s="165">
        <v>0</v>
      </c>
      <c r="AW22" s="132">
        <v>2.1</v>
      </c>
      <c r="AX22" s="133">
        <v>8.5555555555555554</v>
      </c>
      <c r="AY22" s="6"/>
      <c r="AZ22" s="6"/>
      <c r="BA22" s="6"/>
      <c r="BB22" s="6"/>
      <c r="BC22" s="6"/>
      <c r="BD22" s="134"/>
      <c r="BE22" s="161" t="s">
        <v>213</v>
      </c>
      <c r="BF22" s="167">
        <v>2025121001721740</v>
      </c>
      <c r="BG22" s="168" t="s">
        <v>214</v>
      </c>
    </row>
    <row r="23" spans="1:59" ht="80.099999999999994" customHeight="1" x14ac:dyDescent="0.25">
      <c r="A23" s="4">
        <v>11</v>
      </c>
      <c r="B23" s="3" t="s">
        <v>215</v>
      </c>
      <c r="C23" s="111" t="s">
        <v>216</v>
      </c>
      <c r="D23" s="5" t="s">
        <v>61</v>
      </c>
      <c r="E23" s="3" t="s">
        <v>62</v>
      </c>
      <c r="F23" s="3" t="s">
        <v>63</v>
      </c>
      <c r="G23" s="3" t="s">
        <v>64</v>
      </c>
      <c r="H23" s="3" t="s">
        <v>65</v>
      </c>
      <c r="I23" s="3" t="s">
        <v>217</v>
      </c>
      <c r="J23" s="3" t="s">
        <v>218</v>
      </c>
      <c r="K23" s="3" t="s">
        <v>84</v>
      </c>
      <c r="L23" s="3" t="s">
        <v>219</v>
      </c>
      <c r="M23" s="15">
        <v>4</v>
      </c>
      <c r="N23" s="6" t="s">
        <v>93</v>
      </c>
      <c r="O23" s="3" t="s">
        <v>220</v>
      </c>
      <c r="P23" s="115" t="s">
        <v>101</v>
      </c>
      <c r="Q23" s="3" t="s">
        <v>221</v>
      </c>
      <c r="R23" s="115" t="s">
        <v>138</v>
      </c>
      <c r="S23" s="114" t="s">
        <v>75</v>
      </c>
      <c r="T23" s="116" t="s">
        <v>76</v>
      </c>
      <c r="U23" s="14">
        <v>1</v>
      </c>
      <c r="V23" s="15">
        <v>1</v>
      </c>
      <c r="W23" s="15">
        <v>1</v>
      </c>
      <c r="X23" s="15">
        <v>1</v>
      </c>
      <c r="Y23" s="146">
        <v>4</v>
      </c>
      <c r="Z23" s="149">
        <v>0</v>
      </c>
      <c r="AA23" s="12">
        <v>0</v>
      </c>
      <c r="AB23" s="136" t="s">
        <v>222</v>
      </c>
      <c r="AC23" s="82" t="s">
        <v>223</v>
      </c>
      <c r="AD23" s="3" t="s">
        <v>224</v>
      </c>
      <c r="AE23" s="22">
        <v>0</v>
      </c>
      <c r="AF23" s="26">
        <v>0</v>
      </c>
      <c r="AG23" s="73" t="s">
        <v>225</v>
      </c>
      <c r="AH23" s="82" t="s">
        <v>223</v>
      </c>
      <c r="AI23" s="10" t="s">
        <v>226</v>
      </c>
      <c r="AJ23" s="3"/>
      <c r="AK23" s="3"/>
      <c r="AL23" s="11"/>
      <c r="AM23" s="3"/>
      <c r="AN23" s="3"/>
      <c r="AO23" s="10"/>
      <c r="AP23" s="10"/>
      <c r="AQ23" s="131"/>
      <c r="AR23" s="10"/>
      <c r="AS23" s="10"/>
      <c r="AT23" s="169">
        <v>0</v>
      </c>
      <c r="AU23" s="143">
        <v>0</v>
      </c>
      <c r="AV23" s="22">
        <v>0</v>
      </c>
      <c r="AW23" s="132">
        <v>0.5</v>
      </c>
      <c r="AX23" s="133">
        <v>1</v>
      </c>
      <c r="AY23" s="6"/>
      <c r="AZ23" s="6"/>
      <c r="BA23" s="6"/>
      <c r="BB23" s="6"/>
      <c r="BC23" s="6"/>
      <c r="BD23" s="134"/>
      <c r="BE23" s="127" t="s">
        <v>227</v>
      </c>
      <c r="BF23" s="87" t="s">
        <v>228</v>
      </c>
      <c r="BG23" s="170">
        <v>45852</v>
      </c>
    </row>
    <row r="24" spans="1:59" ht="80.099999999999994" customHeight="1" x14ac:dyDescent="0.25">
      <c r="A24" s="4">
        <v>12</v>
      </c>
      <c r="B24" s="3" t="s">
        <v>215</v>
      </c>
      <c r="C24" s="111" t="s">
        <v>216</v>
      </c>
      <c r="D24" s="5" t="s">
        <v>61</v>
      </c>
      <c r="E24" s="3" t="s">
        <v>62</v>
      </c>
      <c r="F24" s="3" t="s">
        <v>63</v>
      </c>
      <c r="G24" s="3" t="s">
        <v>64</v>
      </c>
      <c r="H24" s="3" t="s">
        <v>65</v>
      </c>
      <c r="I24" s="3" t="s">
        <v>66</v>
      </c>
      <c r="J24" s="3" t="s">
        <v>83</v>
      </c>
      <c r="K24" s="3" t="s">
        <v>84</v>
      </c>
      <c r="L24" s="3" t="s">
        <v>229</v>
      </c>
      <c r="M24" s="15">
        <v>0</v>
      </c>
      <c r="N24" s="6" t="s">
        <v>93</v>
      </c>
      <c r="O24" s="3" t="s">
        <v>230</v>
      </c>
      <c r="P24" s="115" t="s">
        <v>72</v>
      </c>
      <c r="Q24" s="3" t="s">
        <v>231</v>
      </c>
      <c r="R24" s="115" t="s">
        <v>74</v>
      </c>
      <c r="S24" s="114" t="s">
        <v>75</v>
      </c>
      <c r="T24" s="116" t="s">
        <v>76</v>
      </c>
      <c r="U24" s="20">
        <v>0</v>
      </c>
      <c r="V24" s="7">
        <v>0.25</v>
      </c>
      <c r="W24" s="7">
        <v>0.25</v>
      </c>
      <c r="X24" s="7">
        <v>0.5</v>
      </c>
      <c r="Y24" s="129">
        <v>1</v>
      </c>
      <c r="Z24" s="149">
        <v>0</v>
      </c>
      <c r="AA24" s="12">
        <v>0</v>
      </c>
      <c r="AB24" s="136" t="s">
        <v>232</v>
      </c>
      <c r="AC24" s="79" t="s">
        <v>223</v>
      </c>
      <c r="AD24" s="3" t="s">
        <v>233</v>
      </c>
      <c r="AE24" s="22">
        <v>0</v>
      </c>
      <c r="AF24" s="26">
        <v>0</v>
      </c>
      <c r="AG24" s="74" t="s">
        <v>234</v>
      </c>
      <c r="AH24" s="79" t="s">
        <v>223</v>
      </c>
      <c r="AI24" s="10" t="s">
        <v>235</v>
      </c>
      <c r="AJ24" s="3"/>
      <c r="AK24" s="3"/>
      <c r="AL24" s="11"/>
      <c r="AM24" s="3"/>
      <c r="AN24" s="3"/>
      <c r="AO24" s="10"/>
      <c r="AP24" s="10"/>
      <c r="AQ24" s="131"/>
      <c r="AR24" s="10"/>
      <c r="AS24" s="10"/>
      <c r="AT24" s="169">
        <v>0</v>
      </c>
      <c r="AU24" s="143">
        <v>0</v>
      </c>
      <c r="AV24" s="26">
        <v>0.19</v>
      </c>
      <c r="AW24" s="132">
        <v>0</v>
      </c>
      <c r="AX24" s="133">
        <v>0.06</v>
      </c>
      <c r="AY24" s="6"/>
      <c r="AZ24" s="6"/>
      <c r="BA24" s="6"/>
      <c r="BB24" s="6"/>
      <c r="BC24" s="6"/>
      <c r="BD24" s="134"/>
      <c r="BE24" s="127" t="s">
        <v>227</v>
      </c>
      <c r="BF24" s="87" t="s">
        <v>228</v>
      </c>
      <c r="BG24" s="170">
        <v>45852</v>
      </c>
    </row>
    <row r="25" spans="1:59" ht="80.099999999999994" customHeight="1" x14ac:dyDescent="0.25">
      <c r="A25" s="4">
        <v>13</v>
      </c>
      <c r="B25" s="3" t="s">
        <v>236</v>
      </c>
      <c r="C25" s="111" t="s">
        <v>122</v>
      </c>
      <c r="D25" s="5" t="s">
        <v>61</v>
      </c>
      <c r="E25" s="3" t="s">
        <v>82</v>
      </c>
      <c r="F25" s="3" t="s">
        <v>237</v>
      </c>
      <c r="G25" s="3" t="s">
        <v>238</v>
      </c>
      <c r="H25" s="3" t="s">
        <v>239</v>
      </c>
      <c r="I25" s="3" t="s">
        <v>240</v>
      </c>
      <c r="J25" s="3" t="s">
        <v>241</v>
      </c>
      <c r="K25" s="3" t="s">
        <v>125</v>
      </c>
      <c r="L25" s="3" t="s">
        <v>242</v>
      </c>
      <c r="M25" s="5">
        <v>0</v>
      </c>
      <c r="N25" s="6" t="s">
        <v>243</v>
      </c>
      <c r="O25" s="3" t="s">
        <v>244</v>
      </c>
      <c r="P25" s="115" t="s">
        <v>72</v>
      </c>
      <c r="Q25" s="3" t="s">
        <v>245</v>
      </c>
      <c r="R25" s="115" t="s">
        <v>138</v>
      </c>
      <c r="S25" s="114" t="s">
        <v>246</v>
      </c>
      <c r="T25" s="116" t="s">
        <v>104</v>
      </c>
      <c r="U25" s="171">
        <v>0</v>
      </c>
      <c r="V25" s="172">
        <v>0</v>
      </c>
      <c r="W25" s="172">
        <v>0</v>
      </c>
      <c r="X25" s="172">
        <v>1</v>
      </c>
      <c r="Y25" s="173">
        <v>1</v>
      </c>
      <c r="Z25" s="149"/>
      <c r="AA25" s="9"/>
      <c r="AB25" s="3" t="s">
        <v>247</v>
      </c>
      <c r="AC25" s="10" t="s">
        <v>248</v>
      </c>
      <c r="AD25" s="3" t="s">
        <v>249</v>
      </c>
      <c r="AE25" s="26" t="s">
        <v>93</v>
      </c>
      <c r="AF25" s="26" t="s">
        <v>93</v>
      </c>
      <c r="AG25" s="131" t="s">
        <v>250</v>
      </c>
      <c r="AH25" s="10" t="s">
        <v>248</v>
      </c>
      <c r="AI25" s="10" t="s">
        <v>251</v>
      </c>
      <c r="AJ25" s="11"/>
      <c r="AK25" s="11"/>
      <c r="AL25" s="11"/>
      <c r="AM25" s="3"/>
      <c r="AN25" s="3"/>
      <c r="AO25" s="131"/>
      <c r="AP25" s="131"/>
      <c r="AQ25" s="131"/>
      <c r="AR25" s="10"/>
      <c r="AS25" s="10"/>
      <c r="AT25" s="174"/>
      <c r="AU25" s="143"/>
      <c r="AV25" s="22"/>
      <c r="AW25" s="132" t="s">
        <v>252</v>
      </c>
      <c r="AX25" s="133"/>
      <c r="AY25" s="6"/>
      <c r="AZ25" s="6"/>
      <c r="BA25" s="6"/>
      <c r="BB25" s="6"/>
      <c r="BC25" s="6"/>
      <c r="BD25" s="134"/>
      <c r="BE25" s="127"/>
    </row>
    <row r="26" spans="1:59" ht="80.099999999999994" customHeight="1" x14ac:dyDescent="0.25">
      <c r="A26" s="4">
        <v>14</v>
      </c>
      <c r="B26" s="3" t="s">
        <v>236</v>
      </c>
      <c r="C26" s="111" t="s">
        <v>122</v>
      </c>
      <c r="D26" s="5" t="s">
        <v>61</v>
      </c>
      <c r="E26" s="3" t="s">
        <v>82</v>
      </c>
      <c r="F26" s="3" t="s">
        <v>237</v>
      </c>
      <c r="G26" s="3" t="s">
        <v>238</v>
      </c>
      <c r="H26" s="3" t="s">
        <v>239</v>
      </c>
      <c r="I26" s="3" t="s">
        <v>240</v>
      </c>
      <c r="J26" s="3" t="s">
        <v>241</v>
      </c>
      <c r="K26" s="3" t="s">
        <v>253</v>
      </c>
      <c r="L26" s="3" t="s">
        <v>254</v>
      </c>
      <c r="M26" s="5">
        <v>0</v>
      </c>
      <c r="N26" s="6" t="s">
        <v>255</v>
      </c>
      <c r="O26" s="3" t="s">
        <v>256</v>
      </c>
      <c r="P26" s="115" t="s">
        <v>72</v>
      </c>
      <c r="Q26" s="3" t="s">
        <v>257</v>
      </c>
      <c r="R26" s="115" t="s">
        <v>74</v>
      </c>
      <c r="S26" s="114" t="s">
        <v>75</v>
      </c>
      <c r="T26" s="116" t="s">
        <v>104</v>
      </c>
      <c r="U26" s="175">
        <v>0</v>
      </c>
      <c r="V26" s="176">
        <v>0.3</v>
      </c>
      <c r="W26" s="176">
        <v>0.6</v>
      </c>
      <c r="X26" s="176">
        <v>1</v>
      </c>
      <c r="Y26" s="177">
        <v>1</v>
      </c>
      <c r="Z26" s="149">
        <v>0</v>
      </c>
      <c r="AA26" s="9">
        <v>0</v>
      </c>
      <c r="AB26" s="3" t="s">
        <v>258</v>
      </c>
      <c r="AC26" s="10" t="s">
        <v>248</v>
      </c>
      <c r="AD26" s="3" t="s">
        <v>259</v>
      </c>
      <c r="AE26" s="26">
        <v>0.45</v>
      </c>
      <c r="AF26" s="26">
        <v>0.75</v>
      </c>
      <c r="AG26" s="131" t="s">
        <v>260</v>
      </c>
      <c r="AH26" s="10" t="s">
        <v>248</v>
      </c>
      <c r="AI26" s="10" t="s">
        <v>261</v>
      </c>
      <c r="AJ26" s="3"/>
      <c r="AK26" s="3"/>
      <c r="AL26" s="11"/>
      <c r="AM26" s="3"/>
      <c r="AN26" s="3"/>
      <c r="AO26" s="10"/>
      <c r="AP26" s="10"/>
      <c r="AQ26" s="131"/>
      <c r="AR26" s="10"/>
      <c r="AS26" s="10"/>
      <c r="AT26" s="143">
        <f t="shared" ref="AT26:AT34" si="0">+AE26+Z26</f>
        <v>0.45</v>
      </c>
      <c r="AU26" s="143">
        <f t="shared" ref="AU26:AU34" si="1">+AT26/W26</f>
        <v>0.75</v>
      </c>
      <c r="AV26" s="22"/>
      <c r="AW26" s="132" t="s">
        <v>252</v>
      </c>
      <c r="AX26" s="133"/>
      <c r="AY26" s="6"/>
      <c r="AZ26" s="6"/>
      <c r="BA26" s="6"/>
      <c r="BB26" s="6"/>
      <c r="BC26" s="6"/>
      <c r="BD26" s="134"/>
      <c r="BE26" s="127"/>
    </row>
    <row r="27" spans="1:59" ht="80.099999999999994" customHeight="1" x14ac:dyDescent="0.25">
      <c r="A27" s="4">
        <v>15</v>
      </c>
      <c r="B27" s="3" t="s">
        <v>236</v>
      </c>
      <c r="C27" s="111" t="s">
        <v>122</v>
      </c>
      <c r="D27" s="5" t="s">
        <v>61</v>
      </c>
      <c r="E27" s="3" t="s">
        <v>82</v>
      </c>
      <c r="F27" s="3" t="s">
        <v>237</v>
      </c>
      <c r="G27" s="3" t="s">
        <v>238</v>
      </c>
      <c r="H27" s="3" t="s">
        <v>239</v>
      </c>
      <c r="I27" s="3" t="s">
        <v>262</v>
      </c>
      <c r="J27" s="3" t="s">
        <v>263</v>
      </c>
      <c r="K27" s="3" t="s">
        <v>264</v>
      </c>
      <c r="L27" s="3" t="s">
        <v>265</v>
      </c>
      <c r="M27" s="5">
        <v>0</v>
      </c>
      <c r="N27" s="6" t="s">
        <v>266</v>
      </c>
      <c r="O27" s="3" t="s">
        <v>267</v>
      </c>
      <c r="P27" s="115" t="s">
        <v>72</v>
      </c>
      <c r="Q27" s="3" t="s">
        <v>268</v>
      </c>
      <c r="R27" s="115" t="s">
        <v>74</v>
      </c>
      <c r="S27" s="114" t="s">
        <v>75</v>
      </c>
      <c r="T27" s="116" t="s">
        <v>76</v>
      </c>
      <c r="U27" s="175">
        <v>0</v>
      </c>
      <c r="V27" s="178">
        <v>0.18</v>
      </c>
      <c r="W27" s="178">
        <v>0.34</v>
      </c>
      <c r="X27" s="178">
        <v>0.48</v>
      </c>
      <c r="Y27" s="178">
        <v>0.48</v>
      </c>
      <c r="Z27" s="149">
        <v>0</v>
      </c>
      <c r="AA27" s="9">
        <v>0</v>
      </c>
      <c r="AB27" s="3" t="s">
        <v>269</v>
      </c>
      <c r="AC27" s="10" t="s">
        <v>248</v>
      </c>
      <c r="AD27" s="3" t="s">
        <v>270</v>
      </c>
      <c r="AE27" s="26">
        <v>7.0000000000000007E-2</v>
      </c>
      <c r="AF27" s="26">
        <v>0.21</v>
      </c>
      <c r="AG27" s="179" t="s">
        <v>271</v>
      </c>
      <c r="AH27" s="10" t="s">
        <v>248</v>
      </c>
      <c r="AI27" s="10" t="s">
        <v>272</v>
      </c>
      <c r="AJ27" s="180"/>
      <c r="AK27" s="180"/>
      <c r="AL27" s="11"/>
      <c r="AM27" s="3"/>
      <c r="AN27" s="3"/>
      <c r="AO27" s="181"/>
      <c r="AP27" s="181"/>
      <c r="AQ27" s="131"/>
      <c r="AR27" s="10"/>
      <c r="AS27" s="10"/>
      <c r="AT27" s="143">
        <f t="shared" si="0"/>
        <v>7.0000000000000007E-2</v>
      </c>
      <c r="AU27" s="143">
        <f t="shared" si="1"/>
        <v>0.20588235294117649</v>
      </c>
      <c r="AV27" s="22"/>
      <c r="AW27" s="132" t="s">
        <v>252</v>
      </c>
      <c r="AX27" s="133">
        <v>1.1666666666666667</v>
      </c>
      <c r="AY27" s="6"/>
      <c r="AZ27" s="6"/>
      <c r="BA27" s="6"/>
      <c r="BB27" s="6"/>
      <c r="BC27" s="6"/>
      <c r="BD27" s="134"/>
      <c r="BE27" s="127"/>
    </row>
    <row r="28" spans="1:59" ht="80.099999999999994" customHeight="1" x14ac:dyDescent="0.25">
      <c r="A28" s="4">
        <v>16</v>
      </c>
      <c r="B28" s="3" t="s">
        <v>236</v>
      </c>
      <c r="C28" s="111" t="s">
        <v>122</v>
      </c>
      <c r="D28" s="5" t="s">
        <v>61</v>
      </c>
      <c r="E28" s="3" t="s">
        <v>82</v>
      </c>
      <c r="F28" s="3" t="s">
        <v>237</v>
      </c>
      <c r="G28" s="3" t="s">
        <v>238</v>
      </c>
      <c r="H28" s="3" t="s">
        <v>239</v>
      </c>
      <c r="I28" s="3" t="s">
        <v>262</v>
      </c>
      <c r="J28" s="3" t="s">
        <v>263</v>
      </c>
      <c r="K28" s="3" t="s">
        <v>264</v>
      </c>
      <c r="L28" s="3" t="s">
        <v>273</v>
      </c>
      <c r="M28" s="5">
        <v>0</v>
      </c>
      <c r="N28" s="6" t="s">
        <v>266</v>
      </c>
      <c r="O28" s="3" t="s">
        <v>274</v>
      </c>
      <c r="P28" s="115" t="s">
        <v>72</v>
      </c>
      <c r="Q28" s="3" t="s">
        <v>275</v>
      </c>
      <c r="R28" s="115" t="s">
        <v>74</v>
      </c>
      <c r="S28" s="114" t="s">
        <v>75</v>
      </c>
      <c r="T28" s="116" t="s">
        <v>104</v>
      </c>
      <c r="U28" s="175">
        <v>0</v>
      </c>
      <c r="V28" s="178">
        <v>0</v>
      </c>
      <c r="W28" s="178">
        <v>0.1</v>
      </c>
      <c r="X28" s="178">
        <v>0.18</v>
      </c>
      <c r="Y28" s="178">
        <v>0.18</v>
      </c>
      <c r="Z28" s="149"/>
      <c r="AA28" s="9">
        <v>0</v>
      </c>
      <c r="AB28" s="3" t="s">
        <v>276</v>
      </c>
      <c r="AC28" s="10"/>
      <c r="AD28" s="3" t="s">
        <v>277</v>
      </c>
      <c r="AE28" s="26">
        <v>0.26</v>
      </c>
      <c r="AF28" s="26">
        <v>2.6</v>
      </c>
      <c r="AG28" s="179" t="s">
        <v>278</v>
      </c>
      <c r="AH28" s="10" t="s">
        <v>248</v>
      </c>
      <c r="AI28" s="10" t="s">
        <v>279</v>
      </c>
      <c r="AJ28" s="3"/>
      <c r="AK28" s="3"/>
      <c r="AL28" s="11"/>
      <c r="AM28" s="3"/>
      <c r="AN28" s="3"/>
      <c r="AO28" s="10"/>
      <c r="AP28" s="10"/>
      <c r="AQ28" s="131"/>
      <c r="AR28" s="10"/>
      <c r="AS28" s="10"/>
      <c r="AT28" s="143">
        <f t="shared" si="0"/>
        <v>0.26</v>
      </c>
      <c r="AU28" s="143">
        <f t="shared" si="1"/>
        <v>2.6</v>
      </c>
      <c r="AV28" s="22"/>
      <c r="AW28" s="132" t="s">
        <v>252</v>
      </c>
      <c r="AX28" s="133"/>
      <c r="AY28" s="6"/>
      <c r="AZ28" s="6"/>
      <c r="BA28" s="6"/>
      <c r="BB28" s="6"/>
      <c r="BC28" s="6"/>
      <c r="BD28" s="134"/>
      <c r="BE28" s="127"/>
    </row>
    <row r="29" spans="1:59" ht="80.099999999999994" customHeight="1" x14ac:dyDescent="0.25">
      <c r="A29" s="4">
        <v>17</v>
      </c>
      <c r="B29" s="3" t="s">
        <v>236</v>
      </c>
      <c r="C29" s="111" t="s">
        <v>122</v>
      </c>
      <c r="D29" s="5" t="s">
        <v>61</v>
      </c>
      <c r="E29" s="3" t="s">
        <v>82</v>
      </c>
      <c r="F29" s="3" t="s">
        <v>237</v>
      </c>
      <c r="G29" s="3" t="s">
        <v>238</v>
      </c>
      <c r="H29" s="3" t="s">
        <v>239</v>
      </c>
      <c r="I29" s="3" t="s">
        <v>262</v>
      </c>
      <c r="J29" s="3" t="s">
        <v>263</v>
      </c>
      <c r="K29" s="3" t="s">
        <v>264</v>
      </c>
      <c r="L29" s="3" t="s">
        <v>280</v>
      </c>
      <c r="M29" s="5">
        <v>0</v>
      </c>
      <c r="N29" s="6" t="s">
        <v>281</v>
      </c>
      <c r="O29" s="3" t="s">
        <v>282</v>
      </c>
      <c r="P29" s="115" t="s">
        <v>72</v>
      </c>
      <c r="Q29" s="3" t="s">
        <v>282</v>
      </c>
      <c r="R29" s="115" t="s">
        <v>138</v>
      </c>
      <c r="S29" s="114" t="s">
        <v>75</v>
      </c>
      <c r="T29" s="116" t="s">
        <v>104</v>
      </c>
      <c r="U29" s="175">
        <v>0</v>
      </c>
      <c r="V29" s="182">
        <v>1</v>
      </c>
      <c r="W29" s="182">
        <v>1</v>
      </c>
      <c r="X29" s="182">
        <v>0</v>
      </c>
      <c r="Y29" s="182">
        <v>2</v>
      </c>
      <c r="Z29" s="149"/>
      <c r="AA29" s="9">
        <v>0</v>
      </c>
      <c r="AB29" s="3" t="s">
        <v>283</v>
      </c>
      <c r="AC29" s="10" t="s">
        <v>248</v>
      </c>
      <c r="AD29" s="3" t="s">
        <v>284</v>
      </c>
      <c r="AE29" s="22">
        <v>0.5</v>
      </c>
      <c r="AF29" s="26">
        <v>0.5</v>
      </c>
      <c r="AG29" s="179" t="s">
        <v>285</v>
      </c>
      <c r="AH29" s="10" t="s">
        <v>248</v>
      </c>
      <c r="AI29" s="10" t="s">
        <v>286</v>
      </c>
      <c r="AJ29" s="3"/>
      <c r="AK29" s="3"/>
      <c r="AL29" s="11"/>
      <c r="AM29" s="3"/>
      <c r="AN29" s="3"/>
      <c r="AO29" s="10"/>
      <c r="AP29" s="10"/>
      <c r="AQ29" s="131"/>
      <c r="AR29" s="10"/>
      <c r="AS29" s="10"/>
      <c r="AT29" s="183">
        <v>0.5</v>
      </c>
      <c r="AU29" s="143">
        <f t="shared" si="1"/>
        <v>0.5</v>
      </c>
      <c r="AV29" s="22"/>
      <c r="AW29" s="132" t="s">
        <v>252</v>
      </c>
      <c r="AX29" s="133"/>
      <c r="AY29" s="6"/>
      <c r="AZ29" s="6"/>
      <c r="BA29" s="6"/>
      <c r="BB29" s="6"/>
      <c r="BC29" s="6"/>
      <c r="BD29" s="134"/>
      <c r="BE29" s="127"/>
    </row>
    <row r="30" spans="1:59" ht="80.099999999999994" customHeight="1" x14ac:dyDescent="0.25">
      <c r="A30" s="4">
        <v>17.100000000000001</v>
      </c>
      <c r="B30" s="3" t="s">
        <v>236</v>
      </c>
      <c r="C30" s="111" t="s">
        <v>122</v>
      </c>
      <c r="D30" s="5" t="s">
        <v>61</v>
      </c>
      <c r="E30" s="3" t="s">
        <v>82</v>
      </c>
      <c r="F30" s="3" t="s">
        <v>237</v>
      </c>
      <c r="G30" s="3" t="s">
        <v>238</v>
      </c>
      <c r="H30" s="3" t="s">
        <v>239</v>
      </c>
      <c r="I30" s="3" t="s">
        <v>262</v>
      </c>
      <c r="J30" s="3" t="s">
        <v>263</v>
      </c>
      <c r="K30" s="3" t="s">
        <v>264</v>
      </c>
      <c r="L30" s="3" t="s">
        <v>280</v>
      </c>
      <c r="M30" s="5">
        <v>0</v>
      </c>
      <c r="N30" s="6" t="s">
        <v>287</v>
      </c>
      <c r="O30" s="3" t="s">
        <v>288</v>
      </c>
      <c r="P30" s="115" t="s">
        <v>72</v>
      </c>
      <c r="Q30" s="3" t="s">
        <v>289</v>
      </c>
      <c r="R30" s="115" t="s">
        <v>138</v>
      </c>
      <c r="S30" s="114" t="s">
        <v>246</v>
      </c>
      <c r="T30" s="116" t="s">
        <v>76</v>
      </c>
      <c r="U30" s="175">
        <v>0</v>
      </c>
      <c r="V30" s="182">
        <v>0</v>
      </c>
      <c r="W30" s="182">
        <v>1</v>
      </c>
      <c r="X30" s="182">
        <v>0</v>
      </c>
      <c r="Y30" s="182">
        <v>1</v>
      </c>
      <c r="Z30" s="130">
        <v>0.02</v>
      </c>
      <c r="AA30" s="9">
        <v>5.8823529411764705E-2</v>
      </c>
      <c r="AB30" s="3" t="s">
        <v>290</v>
      </c>
      <c r="AC30" s="10" t="s">
        <v>248</v>
      </c>
      <c r="AD30" s="3" t="s">
        <v>291</v>
      </c>
      <c r="AE30" s="184">
        <v>0.9</v>
      </c>
      <c r="AF30" s="26">
        <v>0.9</v>
      </c>
      <c r="AG30" s="179" t="s">
        <v>292</v>
      </c>
      <c r="AH30" s="10" t="s">
        <v>248</v>
      </c>
      <c r="AI30" s="10" t="s">
        <v>293</v>
      </c>
      <c r="AJ30" s="3"/>
      <c r="AK30" s="3"/>
      <c r="AL30" s="11"/>
      <c r="AM30" s="3"/>
      <c r="AN30" s="3"/>
      <c r="AO30" s="10"/>
      <c r="AP30" s="10"/>
      <c r="AQ30" s="131"/>
      <c r="AR30" s="10"/>
      <c r="AS30" s="10"/>
      <c r="AT30" s="183">
        <v>0.9</v>
      </c>
      <c r="AU30" s="143">
        <f t="shared" si="1"/>
        <v>0.9</v>
      </c>
      <c r="AV30" s="22"/>
      <c r="AW30" s="132" t="s">
        <v>252</v>
      </c>
      <c r="AX30" s="133">
        <v>0</v>
      </c>
      <c r="AY30" s="6"/>
      <c r="AZ30" s="6"/>
      <c r="BA30" s="6"/>
      <c r="BB30" s="6"/>
      <c r="BC30" s="6"/>
      <c r="BD30" s="134"/>
      <c r="BE30" s="127"/>
    </row>
    <row r="31" spans="1:59" ht="80.099999999999994" customHeight="1" x14ac:dyDescent="0.25">
      <c r="A31" s="4">
        <v>18</v>
      </c>
      <c r="B31" s="3" t="s">
        <v>236</v>
      </c>
      <c r="C31" s="111" t="s">
        <v>122</v>
      </c>
      <c r="D31" s="5" t="s">
        <v>61</v>
      </c>
      <c r="E31" s="3" t="s">
        <v>82</v>
      </c>
      <c r="F31" s="3" t="s">
        <v>237</v>
      </c>
      <c r="G31" s="3" t="s">
        <v>238</v>
      </c>
      <c r="H31" s="3" t="s">
        <v>239</v>
      </c>
      <c r="I31" s="3" t="s">
        <v>240</v>
      </c>
      <c r="J31" s="3" t="s">
        <v>294</v>
      </c>
      <c r="K31" s="3" t="s">
        <v>84</v>
      </c>
      <c r="L31" s="3" t="s">
        <v>295</v>
      </c>
      <c r="M31" s="5">
        <v>0</v>
      </c>
      <c r="N31" s="6" t="s">
        <v>296</v>
      </c>
      <c r="O31" s="3" t="s">
        <v>297</v>
      </c>
      <c r="P31" s="115" t="s">
        <v>72</v>
      </c>
      <c r="Q31" s="3" t="s">
        <v>297</v>
      </c>
      <c r="R31" s="115" t="s">
        <v>138</v>
      </c>
      <c r="S31" s="114" t="s">
        <v>75</v>
      </c>
      <c r="T31" s="116" t="s">
        <v>76</v>
      </c>
      <c r="U31" s="175">
        <v>0</v>
      </c>
      <c r="V31" s="182">
        <v>0</v>
      </c>
      <c r="W31" s="182">
        <v>1</v>
      </c>
      <c r="X31" s="182">
        <v>1</v>
      </c>
      <c r="Y31" s="182">
        <v>2</v>
      </c>
      <c r="Z31" s="182">
        <v>0.17</v>
      </c>
      <c r="AA31" s="9">
        <v>0.17</v>
      </c>
      <c r="AB31" s="3" t="s">
        <v>298</v>
      </c>
      <c r="AC31" s="10" t="s">
        <v>248</v>
      </c>
      <c r="AD31" s="3" t="s">
        <v>291</v>
      </c>
      <c r="AE31" s="184">
        <v>0.35</v>
      </c>
      <c r="AF31" s="26">
        <v>0.35</v>
      </c>
      <c r="AG31" s="179" t="s">
        <v>299</v>
      </c>
      <c r="AH31" s="10" t="s">
        <v>248</v>
      </c>
      <c r="AI31" s="10" t="s">
        <v>300</v>
      </c>
      <c r="AJ31" s="3"/>
      <c r="AK31" s="3"/>
      <c r="AL31" s="11"/>
      <c r="AM31" s="3"/>
      <c r="AN31" s="3"/>
      <c r="AO31" s="10"/>
      <c r="AP31" s="10"/>
      <c r="AQ31" s="131"/>
      <c r="AR31" s="10"/>
      <c r="AS31" s="10"/>
      <c r="AT31" s="185">
        <v>0.52</v>
      </c>
      <c r="AU31" s="143">
        <f t="shared" si="1"/>
        <v>0.52</v>
      </c>
      <c r="AV31" s="22"/>
      <c r="AW31" s="132" t="s">
        <v>93</v>
      </c>
      <c r="AX31" s="133" t="s">
        <v>93</v>
      </c>
      <c r="AY31" s="6"/>
      <c r="AZ31" s="6"/>
      <c r="BA31" s="6"/>
      <c r="BB31" s="6"/>
      <c r="BC31" s="6"/>
      <c r="BD31" s="134"/>
      <c r="BE31" s="127"/>
    </row>
    <row r="32" spans="1:59" ht="80.099999999999994" customHeight="1" x14ac:dyDescent="0.25">
      <c r="A32" s="4">
        <v>19</v>
      </c>
      <c r="B32" s="3" t="s">
        <v>236</v>
      </c>
      <c r="C32" s="111" t="s">
        <v>122</v>
      </c>
      <c r="D32" s="5" t="s">
        <v>61</v>
      </c>
      <c r="E32" s="3" t="s">
        <v>82</v>
      </c>
      <c r="F32" s="3" t="s">
        <v>237</v>
      </c>
      <c r="G32" s="3" t="s">
        <v>238</v>
      </c>
      <c r="H32" s="3" t="s">
        <v>239</v>
      </c>
      <c r="I32" s="3" t="s">
        <v>240</v>
      </c>
      <c r="J32" s="3" t="s">
        <v>294</v>
      </c>
      <c r="K32" s="3" t="s">
        <v>84</v>
      </c>
      <c r="L32" s="3" t="s">
        <v>301</v>
      </c>
      <c r="M32" s="5">
        <v>0</v>
      </c>
      <c r="N32" s="6" t="s">
        <v>302</v>
      </c>
      <c r="O32" s="3" t="s">
        <v>303</v>
      </c>
      <c r="P32" s="115" t="s">
        <v>72</v>
      </c>
      <c r="Q32" s="3" t="s">
        <v>304</v>
      </c>
      <c r="R32" s="115" t="s">
        <v>138</v>
      </c>
      <c r="S32" s="114" t="s">
        <v>246</v>
      </c>
      <c r="T32" s="116" t="s">
        <v>104</v>
      </c>
      <c r="U32" s="175">
        <v>0</v>
      </c>
      <c r="V32" s="182">
        <v>0</v>
      </c>
      <c r="W32" s="182">
        <v>1</v>
      </c>
      <c r="X32" s="182">
        <v>0</v>
      </c>
      <c r="Y32" s="182">
        <v>1</v>
      </c>
      <c r="Z32" s="182">
        <v>0</v>
      </c>
      <c r="AA32" s="9">
        <v>0</v>
      </c>
      <c r="AB32" s="3" t="s">
        <v>305</v>
      </c>
      <c r="AC32" s="10"/>
      <c r="AD32" s="3" t="s">
        <v>291</v>
      </c>
      <c r="AE32" s="22">
        <v>0.4</v>
      </c>
      <c r="AF32" s="22">
        <v>40</v>
      </c>
      <c r="AG32" s="131" t="s">
        <v>306</v>
      </c>
      <c r="AH32" s="10" t="s">
        <v>248</v>
      </c>
      <c r="AI32" s="10" t="s">
        <v>307</v>
      </c>
      <c r="AJ32" s="3"/>
      <c r="AK32" s="3"/>
      <c r="AL32" s="11"/>
      <c r="AM32" s="3"/>
      <c r="AN32" s="3"/>
      <c r="AO32" s="10"/>
      <c r="AP32" s="10"/>
      <c r="AQ32" s="131"/>
      <c r="AR32" s="10"/>
      <c r="AS32" s="10"/>
      <c r="AT32" s="185">
        <f t="shared" si="0"/>
        <v>0.4</v>
      </c>
      <c r="AU32" s="143">
        <f t="shared" si="1"/>
        <v>0.4</v>
      </c>
      <c r="AV32" s="22"/>
      <c r="AW32" s="132" t="s">
        <v>93</v>
      </c>
      <c r="AX32" s="133">
        <v>1.4666666666666668</v>
      </c>
      <c r="AY32" s="6"/>
      <c r="AZ32" s="6"/>
      <c r="BA32" s="6"/>
      <c r="BB32" s="6"/>
      <c r="BC32" s="6"/>
      <c r="BD32" s="134"/>
      <c r="BE32" s="127"/>
    </row>
    <row r="33" spans="1:59" ht="80.099999999999994" customHeight="1" x14ac:dyDescent="0.25">
      <c r="A33" s="4">
        <v>20</v>
      </c>
      <c r="B33" s="3" t="s">
        <v>236</v>
      </c>
      <c r="C33" s="111" t="s">
        <v>122</v>
      </c>
      <c r="D33" s="5" t="s">
        <v>61</v>
      </c>
      <c r="E33" s="3" t="s">
        <v>82</v>
      </c>
      <c r="F33" s="3" t="s">
        <v>237</v>
      </c>
      <c r="G33" s="3" t="s">
        <v>238</v>
      </c>
      <c r="H33" s="3" t="s">
        <v>239</v>
      </c>
      <c r="I33" s="3" t="s">
        <v>308</v>
      </c>
      <c r="J33" s="3" t="s">
        <v>309</v>
      </c>
      <c r="K33" s="3" t="s">
        <v>109</v>
      </c>
      <c r="L33" s="3" t="s">
        <v>310</v>
      </c>
      <c r="M33" s="7">
        <v>0.9</v>
      </c>
      <c r="N33" s="6" t="s">
        <v>311</v>
      </c>
      <c r="O33" s="3" t="s">
        <v>312</v>
      </c>
      <c r="P33" s="115" t="s">
        <v>72</v>
      </c>
      <c r="Q33" s="3" t="s">
        <v>313</v>
      </c>
      <c r="R33" s="115" t="s">
        <v>74</v>
      </c>
      <c r="S33" s="114" t="s">
        <v>75</v>
      </c>
      <c r="T33" s="116" t="s">
        <v>194</v>
      </c>
      <c r="U33" s="117">
        <v>0.95</v>
      </c>
      <c r="V33" s="113">
        <v>0.95</v>
      </c>
      <c r="W33" s="113">
        <v>0.95</v>
      </c>
      <c r="X33" s="113">
        <v>0.95</v>
      </c>
      <c r="Y33" s="186">
        <v>0.95</v>
      </c>
      <c r="Z33" s="187">
        <v>1.21</v>
      </c>
      <c r="AA33" s="9">
        <v>1.21</v>
      </c>
      <c r="AB33" s="21" t="s">
        <v>314</v>
      </c>
      <c r="AC33" s="10" t="s">
        <v>248</v>
      </c>
      <c r="AD33" s="3" t="s">
        <v>315</v>
      </c>
      <c r="AE33" s="26">
        <v>1.08</v>
      </c>
      <c r="AF33" s="26">
        <v>1.1299999999999999</v>
      </c>
      <c r="AG33" s="179" t="s">
        <v>316</v>
      </c>
      <c r="AH33" s="10" t="s">
        <v>248</v>
      </c>
      <c r="AI33" s="10" t="s">
        <v>317</v>
      </c>
      <c r="AJ33" s="3"/>
      <c r="AK33" s="3"/>
      <c r="AL33" s="11"/>
      <c r="AM33" s="3"/>
      <c r="AN33" s="3"/>
      <c r="AO33" s="10"/>
      <c r="AP33" s="10"/>
      <c r="AQ33" s="131"/>
      <c r="AR33" s="10"/>
      <c r="AS33" s="10"/>
      <c r="AT33" s="143">
        <f t="shared" si="0"/>
        <v>2.29</v>
      </c>
      <c r="AU33" s="143">
        <f t="shared" si="1"/>
        <v>2.4105263157894736</v>
      </c>
      <c r="AV33" s="22"/>
      <c r="AW33" s="132">
        <v>1.2</v>
      </c>
      <c r="AX33" s="133">
        <v>1.1544736842105263</v>
      </c>
      <c r="AY33" s="6"/>
      <c r="AZ33" s="6"/>
      <c r="BA33" s="6"/>
      <c r="BB33" s="6"/>
      <c r="BC33" s="6"/>
      <c r="BD33" s="134"/>
      <c r="BE33" s="127"/>
    </row>
    <row r="34" spans="1:59" ht="80.099999999999994" customHeight="1" x14ac:dyDescent="0.25">
      <c r="A34" s="4">
        <v>20.100000000000001</v>
      </c>
      <c r="B34" s="3" t="s">
        <v>236</v>
      </c>
      <c r="C34" s="111" t="s">
        <v>122</v>
      </c>
      <c r="D34" s="5" t="s">
        <v>61</v>
      </c>
      <c r="E34" s="3" t="s">
        <v>82</v>
      </c>
      <c r="F34" s="3" t="s">
        <v>237</v>
      </c>
      <c r="G34" s="3" t="s">
        <v>238</v>
      </c>
      <c r="H34" s="3" t="s">
        <v>239</v>
      </c>
      <c r="I34" s="3" t="s">
        <v>308</v>
      </c>
      <c r="J34" s="3" t="s">
        <v>309</v>
      </c>
      <c r="K34" s="3" t="s">
        <v>109</v>
      </c>
      <c r="L34" s="3" t="s">
        <v>310</v>
      </c>
      <c r="M34" s="7"/>
      <c r="N34" s="6" t="s">
        <v>318</v>
      </c>
      <c r="O34" s="3" t="s">
        <v>319</v>
      </c>
      <c r="P34" s="115" t="s">
        <v>72</v>
      </c>
      <c r="Q34" s="3" t="s">
        <v>320</v>
      </c>
      <c r="R34" s="115" t="s">
        <v>74</v>
      </c>
      <c r="S34" s="114" t="s">
        <v>75</v>
      </c>
      <c r="T34" s="116" t="s">
        <v>76</v>
      </c>
      <c r="U34" s="13">
        <v>0.6</v>
      </c>
      <c r="V34" s="7">
        <v>0.6</v>
      </c>
      <c r="W34" s="18">
        <v>0.8</v>
      </c>
      <c r="X34" s="18">
        <v>0.8</v>
      </c>
      <c r="Y34" s="141">
        <v>0.8</v>
      </c>
      <c r="Z34" s="130">
        <v>0.81</v>
      </c>
      <c r="AA34" s="9">
        <v>1.0125</v>
      </c>
      <c r="AB34" s="21" t="s">
        <v>321</v>
      </c>
      <c r="AC34" s="10" t="s">
        <v>248</v>
      </c>
      <c r="AD34" s="3" t="s">
        <v>322</v>
      </c>
      <c r="AE34" s="26">
        <v>0.84</v>
      </c>
      <c r="AF34" s="26">
        <v>1.05</v>
      </c>
      <c r="AG34" s="179" t="s">
        <v>323</v>
      </c>
      <c r="AH34" s="10" t="s">
        <v>248</v>
      </c>
      <c r="AI34" s="10" t="s">
        <v>324</v>
      </c>
      <c r="AJ34" s="3"/>
      <c r="AK34" s="3"/>
      <c r="AL34" s="11"/>
      <c r="AM34" s="3"/>
      <c r="AN34" s="3"/>
      <c r="AO34" s="10"/>
      <c r="AP34" s="10"/>
      <c r="AQ34" s="131"/>
      <c r="AR34" s="10"/>
      <c r="AS34" s="10"/>
      <c r="AT34" s="143">
        <f t="shared" si="0"/>
        <v>1.65</v>
      </c>
      <c r="AU34" s="143">
        <f t="shared" si="1"/>
        <v>2.0624999999999996</v>
      </c>
      <c r="AV34" s="22"/>
      <c r="AW34" s="132">
        <v>0.98333333333333328</v>
      </c>
      <c r="AX34" s="133">
        <v>1.1766666666666667</v>
      </c>
      <c r="AY34" s="6"/>
      <c r="AZ34" s="6"/>
      <c r="BA34" s="6"/>
      <c r="BB34" s="6"/>
      <c r="BC34" s="6"/>
      <c r="BD34" s="134"/>
      <c r="BE34" s="127"/>
    </row>
    <row r="35" spans="1:59" ht="80.099999999999994" customHeight="1" x14ac:dyDescent="0.25">
      <c r="A35" s="4">
        <v>21</v>
      </c>
      <c r="B35" s="3" t="s">
        <v>325</v>
      </c>
      <c r="C35" s="111" t="s">
        <v>326</v>
      </c>
      <c r="D35" s="5" t="s">
        <v>61</v>
      </c>
      <c r="E35" s="3" t="s">
        <v>62</v>
      </c>
      <c r="F35" s="3" t="s">
        <v>63</v>
      </c>
      <c r="G35" s="3" t="s">
        <v>64</v>
      </c>
      <c r="H35" s="3" t="s">
        <v>65</v>
      </c>
      <c r="I35" s="3" t="s">
        <v>123</v>
      </c>
      <c r="J35" s="3" t="s">
        <v>124</v>
      </c>
      <c r="K35" s="3" t="s">
        <v>84</v>
      </c>
      <c r="L35" s="3" t="s">
        <v>327</v>
      </c>
      <c r="M35" s="7">
        <v>1</v>
      </c>
      <c r="N35" s="6" t="s">
        <v>328</v>
      </c>
      <c r="O35" s="3" t="s">
        <v>329</v>
      </c>
      <c r="P35" s="115" t="s">
        <v>114</v>
      </c>
      <c r="Q35" s="3" t="s">
        <v>330</v>
      </c>
      <c r="R35" s="115" t="s">
        <v>74</v>
      </c>
      <c r="S35" s="114" t="s">
        <v>246</v>
      </c>
      <c r="T35" s="116" t="s">
        <v>104</v>
      </c>
      <c r="U35" s="8">
        <v>1</v>
      </c>
      <c r="V35" s="7">
        <v>1</v>
      </c>
      <c r="W35" s="7">
        <v>1</v>
      </c>
      <c r="X35" s="7">
        <v>1</v>
      </c>
      <c r="Y35" s="129">
        <v>1</v>
      </c>
      <c r="Z35" s="188">
        <v>1</v>
      </c>
      <c r="AA35" s="12">
        <v>1</v>
      </c>
      <c r="AB35" s="3" t="s">
        <v>331</v>
      </c>
      <c r="AC35" s="10" t="s">
        <v>332</v>
      </c>
      <c r="AD35" s="3" t="s">
        <v>333</v>
      </c>
      <c r="AE35" s="26">
        <v>1</v>
      </c>
      <c r="AF35" s="26">
        <v>1</v>
      </c>
      <c r="AG35" s="179" t="s">
        <v>334</v>
      </c>
      <c r="AH35" s="10" t="s">
        <v>332</v>
      </c>
      <c r="AI35" s="10" t="s">
        <v>335</v>
      </c>
      <c r="AJ35" s="3"/>
      <c r="AK35" s="3"/>
      <c r="AL35" s="11"/>
      <c r="AM35" s="3"/>
      <c r="AN35" s="3"/>
      <c r="AO35" s="10"/>
      <c r="AP35" s="10"/>
      <c r="AQ35" s="131"/>
      <c r="AR35" s="10"/>
      <c r="AS35" s="10"/>
      <c r="AT35" s="26">
        <v>1</v>
      </c>
      <c r="AU35" s="26">
        <v>1</v>
      </c>
      <c r="AV35" s="22"/>
      <c r="AW35" s="189">
        <v>1</v>
      </c>
      <c r="AX35" s="133">
        <v>1</v>
      </c>
      <c r="AY35" s="6"/>
      <c r="AZ35" s="6"/>
      <c r="BA35" s="6"/>
      <c r="BB35" s="6"/>
      <c r="BC35" s="6"/>
      <c r="BD35" s="134"/>
      <c r="BE35" s="127"/>
    </row>
    <row r="36" spans="1:59" ht="80.099999999999994" customHeight="1" x14ac:dyDescent="0.25">
      <c r="A36" s="4">
        <v>21.1</v>
      </c>
      <c r="B36" s="3" t="s">
        <v>325</v>
      </c>
      <c r="C36" s="111" t="s">
        <v>326</v>
      </c>
      <c r="D36" s="5" t="s">
        <v>61</v>
      </c>
      <c r="E36" s="3" t="s">
        <v>82</v>
      </c>
      <c r="F36" s="3" t="s">
        <v>63</v>
      </c>
      <c r="G36" s="3" t="s">
        <v>64</v>
      </c>
      <c r="H36" s="3" t="s">
        <v>65</v>
      </c>
      <c r="I36" s="3" t="s">
        <v>123</v>
      </c>
      <c r="J36" s="3" t="s">
        <v>124</v>
      </c>
      <c r="K36" s="3" t="s">
        <v>84</v>
      </c>
      <c r="L36" s="3" t="s">
        <v>327</v>
      </c>
      <c r="M36" s="7">
        <v>0.97</v>
      </c>
      <c r="N36" s="6" t="s">
        <v>328</v>
      </c>
      <c r="O36" s="3" t="s">
        <v>336</v>
      </c>
      <c r="P36" s="115" t="s">
        <v>114</v>
      </c>
      <c r="Q36" s="3" t="s">
        <v>337</v>
      </c>
      <c r="R36" s="115" t="s">
        <v>74</v>
      </c>
      <c r="S36" s="114" t="s">
        <v>246</v>
      </c>
      <c r="T36" s="116" t="s">
        <v>338</v>
      </c>
      <c r="U36" s="8">
        <v>0.97</v>
      </c>
      <c r="V36" s="7">
        <v>0.97</v>
      </c>
      <c r="W36" s="7">
        <v>0.97</v>
      </c>
      <c r="X36" s="7">
        <v>0.97</v>
      </c>
      <c r="Y36" s="129">
        <v>0.97</v>
      </c>
      <c r="Z36" s="190">
        <v>0</v>
      </c>
      <c r="AA36" s="12">
        <v>0</v>
      </c>
      <c r="AB36" s="3" t="s">
        <v>339</v>
      </c>
      <c r="AC36" s="10" t="s">
        <v>332</v>
      </c>
      <c r="AD36" s="3" t="s">
        <v>340</v>
      </c>
      <c r="AE36" s="26">
        <v>1</v>
      </c>
      <c r="AF36" s="26">
        <v>1</v>
      </c>
      <c r="AG36" s="131" t="s">
        <v>341</v>
      </c>
      <c r="AH36" s="10" t="s">
        <v>332</v>
      </c>
      <c r="AI36" s="10" t="s">
        <v>335</v>
      </c>
      <c r="AJ36" s="3"/>
      <c r="AK36" s="3"/>
      <c r="AL36" s="11"/>
      <c r="AM36" s="3"/>
      <c r="AN36" s="3"/>
      <c r="AO36" s="10"/>
      <c r="AP36" s="10"/>
      <c r="AQ36" s="131"/>
      <c r="AR36" s="10"/>
      <c r="AS36" s="10"/>
      <c r="AT36" s="26">
        <v>1</v>
      </c>
      <c r="AU36" s="26">
        <v>1</v>
      </c>
      <c r="AV36" s="22"/>
      <c r="AW36" s="189">
        <v>1.0206185567010309</v>
      </c>
      <c r="AX36" s="133">
        <v>1.0309278350515465</v>
      </c>
      <c r="AY36" s="6"/>
      <c r="AZ36" s="6"/>
      <c r="BA36" s="6"/>
      <c r="BB36" s="6"/>
      <c r="BC36" s="6"/>
      <c r="BD36" s="134"/>
      <c r="BE36" s="127"/>
    </row>
    <row r="37" spans="1:59" ht="80.099999999999994" customHeight="1" x14ac:dyDescent="0.25">
      <c r="A37" s="4">
        <v>21.2</v>
      </c>
      <c r="B37" s="3" t="s">
        <v>325</v>
      </c>
      <c r="C37" s="111" t="s">
        <v>326</v>
      </c>
      <c r="D37" s="5" t="s">
        <v>61</v>
      </c>
      <c r="E37" s="3" t="s">
        <v>82</v>
      </c>
      <c r="F37" s="3" t="s">
        <v>63</v>
      </c>
      <c r="G37" s="3" t="s">
        <v>64</v>
      </c>
      <c r="H37" s="3" t="s">
        <v>65</v>
      </c>
      <c r="I37" s="3" t="s">
        <v>123</v>
      </c>
      <c r="J37" s="3" t="s">
        <v>124</v>
      </c>
      <c r="K37" s="3" t="s">
        <v>84</v>
      </c>
      <c r="L37" s="3" t="s">
        <v>327</v>
      </c>
      <c r="M37" s="7">
        <v>0.95</v>
      </c>
      <c r="N37" s="6" t="s">
        <v>328</v>
      </c>
      <c r="O37" s="3" t="s">
        <v>342</v>
      </c>
      <c r="P37" s="115" t="s">
        <v>114</v>
      </c>
      <c r="Q37" s="3" t="s">
        <v>343</v>
      </c>
      <c r="R37" s="115" t="s">
        <v>74</v>
      </c>
      <c r="S37" s="114" t="s">
        <v>344</v>
      </c>
      <c r="T37" s="116" t="s">
        <v>104</v>
      </c>
      <c r="U37" s="8">
        <v>0.95</v>
      </c>
      <c r="V37" s="7">
        <v>0.96</v>
      </c>
      <c r="W37" s="7">
        <v>0.97</v>
      </c>
      <c r="X37" s="7">
        <v>0.98</v>
      </c>
      <c r="Y37" s="129">
        <v>0.98</v>
      </c>
      <c r="Z37" s="191">
        <v>0</v>
      </c>
      <c r="AA37" s="12">
        <v>0</v>
      </c>
      <c r="AB37" s="3" t="s">
        <v>345</v>
      </c>
      <c r="AC37" s="10" t="s">
        <v>332</v>
      </c>
      <c r="AD37" s="3" t="s">
        <v>340</v>
      </c>
      <c r="AE37" s="22">
        <v>0</v>
      </c>
      <c r="AF37" s="26">
        <v>0</v>
      </c>
      <c r="AG37" s="131" t="s">
        <v>346</v>
      </c>
      <c r="AH37" s="10" t="s">
        <v>332</v>
      </c>
      <c r="AI37" s="10" t="s">
        <v>347</v>
      </c>
      <c r="AJ37" s="3"/>
      <c r="AK37" s="3"/>
      <c r="AL37" s="11"/>
      <c r="AM37" s="3"/>
      <c r="AN37" s="3"/>
      <c r="AO37" s="10"/>
      <c r="AP37" s="10"/>
      <c r="AQ37" s="131"/>
      <c r="AR37" s="10"/>
      <c r="AS37" s="10"/>
      <c r="AT37" s="192">
        <v>0</v>
      </c>
      <c r="AU37" s="143">
        <v>0</v>
      </c>
      <c r="AV37" s="22"/>
      <c r="AW37" s="189">
        <v>1.0315789473684212</v>
      </c>
      <c r="AX37" s="133">
        <v>1.0208333333333333</v>
      </c>
      <c r="AY37" s="6"/>
      <c r="AZ37" s="6"/>
      <c r="BA37" s="6"/>
      <c r="BB37" s="6"/>
      <c r="BC37" s="6"/>
      <c r="BD37" s="134"/>
      <c r="BE37" s="127"/>
    </row>
    <row r="38" spans="1:59" ht="80.099999999999994" customHeight="1" x14ac:dyDescent="0.25">
      <c r="A38" s="4">
        <v>22</v>
      </c>
      <c r="B38" s="3" t="s">
        <v>325</v>
      </c>
      <c r="C38" s="111" t="s">
        <v>326</v>
      </c>
      <c r="D38" s="5" t="s">
        <v>61</v>
      </c>
      <c r="E38" s="3" t="s">
        <v>82</v>
      </c>
      <c r="F38" s="3" t="s">
        <v>63</v>
      </c>
      <c r="G38" s="3" t="s">
        <v>64</v>
      </c>
      <c r="H38" s="3" t="s">
        <v>65</v>
      </c>
      <c r="I38" s="3" t="s">
        <v>123</v>
      </c>
      <c r="J38" s="3" t="s">
        <v>124</v>
      </c>
      <c r="K38" s="3" t="s">
        <v>84</v>
      </c>
      <c r="L38" s="3" t="s">
        <v>348</v>
      </c>
      <c r="M38" s="5">
        <v>4</v>
      </c>
      <c r="N38" s="6" t="s">
        <v>349</v>
      </c>
      <c r="O38" s="3" t="s">
        <v>350</v>
      </c>
      <c r="P38" s="115" t="s">
        <v>114</v>
      </c>
      <c r="Q38" s="3" t="s">
        <v>351</v>
      </c>
      <c r="R38" s="115" t="s">
        <v>352</v>
      </c>
      <c r="S38" s="114" t="s">
        <v>344</v>
      </c>
      <c r="T38" s="116" t="s">
        <v>338</v>
      </c>
      <c r="U38" s="20">
        <v>4</v>
      </c>
      <c r="V38" s="15">
        <v>4</v>
      </c>
      <c r="W38" s="15">
        <v>5</v>
      </c>
      <c r="X38" s="15">
        <v>5</v>
      </c>
      <c r="Y38" s="144">
        <v>5</v>
      </c>
      <c r="Z38" s="145">
        <v>5.42</v>
      </c>
      <c r="AA38" s="12">
        <v>1.0839000000000001</v>
      </c>
      <c r="AB38" s="3" t="s">
        <v>353</v>
      </c>
      <c r="AC38" s="10" t="s">
        <v>354</v>
      </c>
      <c r="AD38" s="3" t="s">
        <v>355</v>
      </c>
      <c r="AE38" s="22">
        <v>5.28</v>
      </c>
      <c r="AF38" s="53">
        <v>1.056</v>
      </c>
      <c r="AG38" s="131" t="s">
        <v>356</v>
      </c>
      <c r="AH38" s="10" t="s">
        <v>354</v>
      </c>
      <c r="AI38" s="10" t="s">
        <v>335</v>
      </c>
      <c r="AJ38" s="3"/>
      <c r="AK38" s="3"/>
      <c r="AL38" s="11"/>
      <c r="AM38" s="3"/>
      <c r="AN38" s="3"/>
      <c r="AO38" s="10"/>
      <c r="AP38" s="10"/>
      <c r="AQ38" s="131"/>
      <c r="AR38" s="10"/>
      <c r="AS38" s="10"/>
      <c r="AT38" s="22">
        <v>5.28</v>
      </c>
      <c r="AU38" s="53">
        <v>1.056</v>
      </c>
      <c r="AV38" s="22"/>
      <c r="AW38" s="189">
        <v>1.825</v>
      </c>
      <c r="AX38" s="133">
        <v>1.315625</v>
      </c>
      <c r="AY38" s="6"/>
      <c r="AZ38" s="6"/>
      <c r="BA38" s="6"/>
      <c r="BB38" s="6"/>
      <c r="BC38" s="6"/>
      <c r="BD38" s="134"/>
      <c r="BE38" s="127"/>
    </row>
    <row r="39" spans="1:59" ht="80.099999999999994" customHeight="1" x14ac:dyDescent="0.25">
      <c r="A39" s="4">
        <v>22.1</v>
      </c>
      <c r="B39" s="3" t="s">
        <v>325</v>
      </c>
      <c r="C39" s="111" t="s">
        <v>326</v>
      </c>
      <c r="D39" s="5" t="s">
        <v>61</v>
      </c>
      <c r="E39" s="3" t="s">
        <v>82</v>
      </c>
      <c r="F39" s="3" t="s">
        <v>63</v>
      </c>
      <c r="G39" s="3" t="s">
        <v>64</v>
      </c>
      <c r="H39" s="3" t="s">
        <v>65</v>
      </c>
      <c r="I39" s="3" t="s">
        <v>123</v>
      </c>
      <c r="J39" s="3" t="s">
        <v>124</v>
      </c>
      <c r="K39" s="3" t="s">
        <v>84</v>
      </c>
      <c r="L39" s="3" t="s">
        <v>348</v>
      </c>
      <c r="M39" s="15">
        <v>1.1000000000000001</v>
      </c>
      <c r="N39" s="6" t="s">
        <v>349</v>
      </c>
      <c r="O39" s="3" t="s">
        <v>357</v>
      </c>
      <c r="P39" s="115" t="s">
        <v>114</v>
      </c>
      <c r="Q39" s="3" t="s">
        <v>358</v>
      </c>
      <c r="R39" s="115" t="s">
        <v>352</v>
      </c>
      <c r="S39" s="114" t="s">
        <v>246</v>
      </c>
      <c r="T39" s="116" t="s">
        <v>104</v>
      </c>
      <c r="U39" s="20">
        <v>1</v>
      </c>
      <c r="V39" s="15">
        <v>1</v>
      </c>
      <c r="W39" s="15">
        <v>1</v>
      </c>
      <c r="X39" s="15">
        <v>1</v>
      </c>
      <c r="Y39" s="144">
        <v>1</v>
      </c>
      <c r="Z39" s="149">
        <v>0</v>
      </c>
      <c r="AA39" s="12">
        <v>0</v>
      </c>
      <c r="AB39" s="3" t="s">
        <v>359</v>
      </c>
      <c r="AC39" s="10" t="s">
        <v>354</v>
      </c>
      <c r="AD39" s="3" t="s">
        <v>360</v>
      </c>
      <c r="AE39" s="22"/>
      <c r="AF39" s="22"/>
      <c r="AG39" s="131" t="s">
        <v>361</v>
      </c>
      <c r="AH39" s="10" t="s">
        <v>354</v>
      </c>
      <c r="AI39" s="10" t="s">
        <v>347</v>
      </c>
      <c r="AJ39" s="3"/>
      <c r="AK39" s="3"/>
      <c r="AL39" s="11"/>
      <c r="AM39" s="3"/>
      <c r="AN39" s="3"/>
      <c r="AO39" s="10"/>
      <c r="AP39" s="10"/>
      <c r="AQ39" s="131"/>
      <c r="AR39" s="10"/>
      <c r="AS39" s="10"/>
      <c r="AT39" s="193">
        <v>0</v>
      </c>
      <c r="AU39" s="143">
        <v>0</v>
      </c>
      <c r="AV39" s="22"/>
      <c r="AW39" s="189">
        <v>1.1000000000000001</v>
      </c>
      <c r="AX39" s="133">
        <v>1.1000000000000001</v>
      </c>
      <c r="AY39" s="6"/>
      <c r="AZ39" s="6"/>
      <c r="BA39" s="6"/>
      <c r="BB39" s="6"/>
      <c r="BC39" s="6"/>
      <c r="BD39" s="134"/>
      <c r="BE39" s="127"/>
    </row>
    <row r="40" spans="1:59" ht="80.099999999999994" customHeight="1" x14ac:dyDescent="0.25">
      <c r="A40" s="4">
        <v>23</v>
      </c>
      <c r="B40" s="3" t="s">
        <v>325</v>
      </c>
      <c r="C40" s="111" t="s">
        <v>326</v>
      </c>
      <c r="D40" s="5" t="s">
        <v>61</v>
      </c>
      <c r="E40" s="6" t="s">
        <v>82</v>
      </c>
      <c r="F40" s="6" t="s">
        <v>63</v>
      </c>
      <c r="G40" s="6" t="s">
        <v>64</v>
      </c>
      <c r="H40" s="6" t="s">
        <v>65</v>
      </c>
      <c r="I40" s="6" t="s">
        <v>123</v>
      </c>
      <c r="J40" s="6" t="s">
        <v>124</v>
      </c>
      <c r="K40" s="3" t="s">
        <v>84</v>
      </c>
      <c r="L40" s="3" t="s">
        <v>362</v>
      </c>
      <c r="M40" s="5">
        <v>330</v>
      </c>
      <c r="N40" s="6" t="s">
        <v>363</v>
      </c>
      <c r="O40" s="3" t="s">
        <v>364</v>
      </c>
      <c r="P40" s="115" t="s">
        <v>101</v>
      </c>
      <c r="Q40" s="3" t="s">
        <v>365</v>
      </c>
      <c r="R40" s="115" t="s">
        <v>138</v>
      </c>
      <c r="S40" s="114" t="s">
        <v>366</v>
      </c>
      <c r="T40" s="116" t="s">
        <v>76</v>
      </c>
      <c r="U40" s="20">
        <v>347</v>
      </c>
      <c r="V40" s="15">
        <v>364</v>
      </c>
      <c r="W40" s="15">
        <v>339</v>
      </c>
      <c r="X40" s="15">
        <v>354</v>
      </c>
      <c r="Y40" s="146">
        <f>SUM(U40:X40)</f>
        <v>1404</v>
      </c>
      <c r="Z40" s="194">
        <v>110</v>
      </c>
      <c r="AA40" s="12">
        <v>0.28999999999999998</v>
      </c>
      <c r="AB40" s="3" t="s">
        <v>367</v>
      </c>
      <c r="AC40" s="10" t="s">
        <v>368</v>
      </c>
      <c r="AD40" s="3" t="s">
        <v>333</v>
      </c>
      <c r="AE40" s="22">
        <v>201</v>
      </c>
      <c r="AF40" s="26">
        <v>0.59</v>
      </c>
      <c r="AG40" s="179" t="s">
        <v>369</v>
      </c>
      <c r="AH40" s="10" t="s">
        <v>368</v>
      </c>
      <c r="AI40" s="10" t="s">
        <v>370</v>
      </c>
      <c r="AJ40" s="3"/>
      <c r="AK40" s="3"/>
      <c r="AL40" s="11"/>
      <c r="AM40" s="3"/>
      <c r="AN40" s="3"/>
      <c r="AO40" s="10"/>
      <c r="AP40" s="10"/>
      <c r="AQ40" s="131"/>
      <c r="AR40" s="10"/>
      <c r="AS40" s="10"/>
      <c r="AT40" s="22">
        <v>201</v>
      </c>
      <c r="AU40" s="26">
        <v>0.59</v>
      </c>
      <c r="AV40" s="22"/>
      <c r="AW40" s="189">
        <v>1.0115273775216138</v>
      </c>
      <c r="AX40" s="133">
        <v>1.0164835164835164</v>
      </c>
      <c r="AY40" s="6"/>
      <c r="AZ40" s="6"/>
      <c r="BA40" s="6"/>
      <c r="BB40" s="6"/>
      <c r="BC40" s="6"/>
      <c r="BD40" s="134"/>
      <c r="BE40" s="127" t="s">
        <v>371</v>
      </c>
      <c r="BF40" s="195">
        <v>2025423002103590</v>
      </c>
      <c r="BG40" s="170">
        <v>45825</v>
      </c>
    </row>
    <row r="41" spans="1:59" ht="80.099999999999994" customHeight="1" x14ac:dyDescent="0.25">
      <c r="A41" s="4">
        <v>23.1</v>
      </c>
      <c r="B41" s="3" t="s">
        <v>325</v>
      </c>
      <c r="C41" s="111" t="s">
        <v>326</v>
      </c>
      <c r="D41" s="5" t="s">
        <v>61</v>
      </c>
      <c r="E41" s="6" t="s">
        <v>82</v>
      </c>
      <c r="F41" s="6" t="s">
        <v>63</v>
      </c>
      <c r="G41" s="6" t="s">
        <v>64</v>
      </c>
      <c r="H41" s="6" t="s">
        <v>65</v>
      </c>
      <c r="I41" s="6" t="s">
        <v>123</v>
      </c>
      <c r="J41" s="6" t="s">
        <v>124</v>
      </c>
      <c r="K41" s="3" t="s">
        <v>84</v>
      </c>
      <c r="L41" s="3" t="s">
        <v>362</v>
      </c>
      <c r="M41" s="15">
        <v>1.17</v>
      </c>
      <c r="N41" s="6" t="s">
        <v>372</v>
      </c>
      <c r="O41" s="3" t="s">
        <v>373</v>
      </c>
      <c r="P41" s="115" t="s">
        <v>114</v>
      </c>
      <c r="Q41" s="3" t="s">
        <v>374</v>
      </c>
      <c r="R41" s="115" t="s">
        <v>352</v>
      </c>
      <c r="S41" s="114" t="s">
        <v>344</v>
      </c>
      <c r="T41" s="116" t="s">
        <v>104</v>
      </c>
      <c r="U41" s="20">
        <v>1.24</v>
      </c>
      <c r="V41" s="15">
        <v>0.5</v>
      </c>
      <c r="W41" s="15">
        <v>0.5</v>
      </c>
      <c r="X41" s="15">
        <v>0.5</v>
      </c>
      <c r="Y41" s="196">
        <v>0.5</v>
      </c>
      <c r="Z41" s="190">
        <v>0</v>
      </c>
      <c r="AA41" s="12">
        <v>0</v>
      </c>
      <c r="AB41" s="3" t="s">
        <v>375</v>
      </c>
      <c r="AC41" s="10" t="s">
        <v>368</v>
      </c>
      <c r="AD41" s="3" t="s">
        <v>360</v>
      </c>
      <c r="AE41" s="22">
        <v>0.6</v>
      </c>
      <c r="AF41" s="26">
        <v>1.2</v>
      </c>
      <c r="AG41" s="131" t="s">
        <v>376</v>
      </c>
      <c r="AH41" s="10" t="s">
        <v>368</v>
      </c>
      <c r="AI41" s="10" t="s">
        <v>377</v>
      </c>
      <c r="AJ41" s="3"/>
      <c r="AK41" s="3"/>
      <c r="AL41" s="11"/>
      <c r="AM41" s="3"/>
      <c r="AN41" s="3"/>
      <c r="AO41" s="10"/>
      <c r="AP41" s="10"/>
      <c r="AQ41" s="131"/>
      <c r="AR41" s="10"/>
      <c r="AS41" s="10"/>
      <c r="AT41" s="22">
        <v>0.6</v>
      </c>
      <c r="AU41" s="26">
        <v>1.2</v>
      </c>
      <c r="AV41" s="22"/>
      <c r="AW41" s="189">
        <v>0.72580645161290325</v>
      </c>
      <c r="AX41" s="133">
        <v>1.6</v>
      </c>
      <c r="AY41" s="6"/>
      <c r="AZ41" s="6"/>
      <c r="BA41" s="6"/>
      <c r="BB41" s="6"/>
      <c r="BC41" s="6"/>
      <c r="BD41" s="134"/>
      <c r="BE41" s="127"/>
    </row>
    <row r="42" spans="1:59" ht="80.099999999999994" customHeight="1" x14ac:dyDescent="0.25">
      <c r="A42" s="4">
        <v>23.2</v>
      </c>
      <c r="B42" s="3" t="s">
        <v>325</v>
      </c>
      <c r="C42" s="111" t="s">
        <v>326</v>
      </c>
      <c r="D42" s="5" t="s">
        <v>61</v>
      </c>
      <c r="E42" s="6" t="s">
        <v>82</v>
      </c>
      <c r="F42" s="6" t="s">
        <v>63</v>
      </c>
      <c r="G42" s="6" t="s">
        <v>64</v>
      </c>
      <c r="H42" s="6" t="s">
        <v>65</v>
      </c>
      <c r="I42" s="6" t="s">
        <v>123</v>
      </c>
      <c r="J42" s="6" t="s">
        <v>124</v>
      </c>
      <c r="K42" s="3" t="s">
        <v>84</v>
      </c>
      <c r="L42" s="3" t="s">
        <v>362</v>
      </c>
      <c r="M42" s="5">
        <v>242</v>
      </c>
      <c r="N42" s="6" t="s">
        <v>363</v>
      </c>
      <c r="O42" s="3" t="s">
        <v>378</v>
      </c>
      <c r="P42" s="115" t="s">
        <v>101</v>
      </c>
      <c r="Q42" s="3" t="s">
        <v>379</v>
      </c>
      <c r="R42" s="115" t="s">
        <v>138</v>
      </c>
      <c r="S42" s="114" t="s">
        <v>366</v>
      </c>
      <c r="T42" s="116" t="s">
        <v>76</v>
      </c>
      <c r="U42" s="20">
        <v>250</v>
      </c>
      <c r="V42" s="15">
        <v>245</v>
      </c>
      <c r="W42" s="15">
        <v>260</v>
      </c>
      <c r="X42" s="15">
        <v>250</v>
      </c>
      <c r="Y42" s="197">
        <v>1005</v>
      </c>
      <c r="Z42" s="194">
        <v>41</v>
      </c>
      <c r="AA42" s="12">
        <v>0.16</v>
      </c>
      <c r="AB42" s="198" t="s">
        <v>380</v>
      </c>
      <c r="AC42" s="10" t="s">
        <v>368</v>
      </c>
      <c r="AD42" s="3" t="s">
        <v>381</v>
      </c>
      <c r="AE42" s="22">
        <v>81</v>
      </c>
      <c r="AF42" s="53">
        <v>0.3115</v>
      </c>
      <c r="AG42" s="131" t="s">
        <v>382</v>
      </c>
      <c r="AH42" s="10" t="s">
        <v>368</v>
      </c>
      <c r="AI42" s="10" t="s">
        <v>383</v>
      </c>
      <c r="AJ42" s="3"/>
      <c r="AK42" s="3"/>
      <c r="AL42" s="11"/>
      <c r="AM42" s="3"/>
      <c r="AN42" s="3"/>
      <c r="AO42" s="10"/>
      <c r="AP42" s="10"/>
      <c r="AQ42" s="131"/>
      <c r="AR42" s="10"/>
      <c r="AS42" s="10"/>
      <c r="AT42" s="22">
        <v>81</v>
      </c>
      <c r="AU42" s="53">
        <v>0.3115</v>
      </c>
      <c r="AV42" s="22"/>
      <c r="AW42" s="189">
        <v>0.99199999999999999</v>
      </c>
      <c r="AX42" s="133">
        <v>1.0571428571428572</v>
      </c>
      <c r="AY42" s="6"/>
      <c r="AZ42" s="6"/>
      <c r="BA42" s="6"/>
      <c r="BB42" s="6"/>
      <c r="BC42" s="6"/>
      <c r="BD42" s="134"/>
      <c r="BE42" s="127"/>
    </row>
    <row r="43" spans="1:59" ht="80.099999999999994" customHeight="1" x14ac:dyDescent="0.25">
      <c r="A43" s="4">
        <v>24</v>
      </c>
      <c r="B43" s="3" t="s">
        <v>325</v>
      </c>
      <c r="C43" s="111" t="s">
        <v>326</v>
      </c>
      <c r="D43" s="5" t="s">
        <v>61</v>
      </c>
      <c r="E43" s="6" t="s">
        <v>62</v>
      </c>
      <c r="F43" s="6" t="s">
        <v>63</v>
      </c>
      <c r="G43" s="6" t="s">
        <v>64</v>
      </c>
      <c r="H43" s="6" t="s">
        <v>65</v>
      </c>
      <c r="I43" s="6" t="s">
        <v>66</v>
      </c>
      <c r="J43" s="6" t="s">
        <v>83</v>
      </c>
      <c r="K43" s="3" t="s">
        <v>84</v>
      </c>
      <c r="L43" s="3" t="s">
        <v>384</v>
      </c>
      <c r="M43" s="5">
        <v>0</v>
      </c>
      <c r="N43" s="6" t="s">
        <v>385</v>
      </c>
      <c r="O43" s="3" t="s">
        <v>386</v>
      </c>
      <c r="P43" s="115" t="s">
        <v>72</v>
      </c>
      <c r="Q43" s="3" t="s">
        <v>387</v>
      </c>
      <c r="R43" s="115" t="s">
        <v>74</v>
      </c>
      <c r="S43" s="114" t="s">
        <v>344</v>
      </c>
      <c r="T43" s="116" t="s">
        <v>104</v>
      </c>
      <c r="U43" s="13">
        <v>1</v>
      </c>
      <c r="V43" s="18">
        <v>1</v>
      </c>
      <c r="W43" s="18">
        <v>1</v>
      </c>
      <c r="X43" s="18">
        <v>1</v>
      </c>
      <c r="Y43" s="199">
        <v>1</v>
      </c>
      <c r="Z43" s="188">
        <v>0</v>
      </c>
      <c r="AA43" s="12">
        <v>0</v>
      </c>
      <c r="AB43" s="3" t="s">
        <v>388</v>
      </c>
      <c r="AC43" s="10" t="s">
        <v>389</v>
      </c>
      <c r="AD43" s="3" t="s">
        <v>360</v>
      </c>
      <c r="AE43" s="22"/>
      <c r="AF43" s="22"/>
      <c r="AG43" s="179" t="s">
        <v>390</v>
      </c>
      <c r="AH43" s="10" t="s">
        <v>389</v>
      </c>
      <c r="AI43" s="10" t="s">
        <v>347</v>
      </c>
      <c r="AJ43" s="3"/>
      <c r="AK43" s="3"/>
      <c r="AL43" s="11"/>
      <c r="AM43" s="3"/>
      <c r="AN43" s="3"/>
      <c r="AO43" s="10"/>
      <c r="AP43" s="10"/>
      <c r="AQ43" s="131"/>
      <c r="AR43" s="10"/>
      <c r="AS43" s="10"/>
      <c r="AT43" s="192">
        <v>0</v>
      </c>
      <c r="AU43" s="143">
        <v>0</v>
      </c>
      <c r="AV43" s="22"/>
      <c r="AW43" s="189">
        <v>1</v>
      </c>
      <c r="AX43" s="133">
        <v>1</v>
      </c>
      <c r="AY43" s="6"/>
      <c r="AZ43" s="6"/>
      <c r="BA43" s="6"/>
      <c r="BB43" s="6"/>
      <c r="BC43" s="6"/>
      <c r="BD43" s="134"/>
      <c r="BE43" s="127"/>
    </row>
    <row r="44" spans="1:59" ht="80.099999999999994" customHeight="1" x14ac:dyDescent="0.25">
      <c r="A44" s="4">
        <v>25</v>
      </c>
      <c r="B44" s="3" t="s">
        <v>325</v>
      </c>
      <c r="C44" s="111" t="s">
        <v>326</v>
      </c>
      <c r="D44" s="5" t="s">
        <v>61</v>
      </c>
      <c r="E44" s="6" t="s">
        <v>62</v>
      </c>
      <c r="F44" s="6" t="s">
        <v>63</v>
      </c>
      <c r="G44" s="6" t="s">
        <v>64</v>
      </c>
      <c r="H44" s="6" t="s">
        <v>65</v>
      </c>
      <c r="I44" s="6" t="s">
        <v>95</v>
      </c>
      <c r="J44" s="6" t="s">
        <v>391</v>
      </c>
      <c r="K44" s="3" t="s">
        <v>68</v>
      </c>
      <c r="L44" s="3" t="s">
        <v>392</v>
      </c>
      <c r="M44" s="5">
        <v>0</v>
      </c>
      <c r="N44" s="6" t="s">
        <v>393</v>
      </c>
      <c r="O44" s="3" t="s">
        <v>394</v>
      </c>
      <c r="P44" s="115" t="s">
        <v>114</v>
      </c>
      <c r="Q44" s="3" t="s">
        <v>395</v>
      </c>
      <c r="R44" s="115" t="s">
        <v>74</v>
      </c>
      <c r="S44" s="114" t="s">
        <v>344</v>
      </c>
      <c r="T44" s="116" t="s">
        <v>104</v>
      </c>
      <c r="U44" s="200">
        <v>0</v>
      </c>
      <c r="V44" s="18">
        <v>1</v>
      </c>
      <c r="W44" s="18">
        <v>1</v>
      </c>
      <c r="X44" s="18">
        <v>1</v>
      </c>
      <c r="Y44" s="199">
        <v>1</v>
      </c>
      <c r="Z44" s="190">
        <v>0</v>
      </c>
      <c r="AA44" s="12">
        <v>0</v>
      </c>
      <c r="AB44" s="3" t="s">
        <v>396</v>
      </c>
      <c r="AC44" s="10" t="s">
        <v>397</v>
      </c>
      <c r="AD44" s="3" t="s">
        <v>360</v>
      </c>
      <c r="AE44" s="22"/>
      <c r="AF44" s="22"/>
      <c r="AG44" s="131" t="s">
        <v>398</v>
      </c>
      <c r="AH44" s="10" t="s">
        <v>397</v>
      </c>
      <c r="AI44" s="10" t="s">
        <v>347</v>
      </c>
      <c r="AJ44" s="3"/>
      <c r="AK44" s="3"/>
      <c r="AL44" s="11"/>
      <c r="AM44" s="3"/>
      <c r="AN44" s="3"/>
      <c r="AO44" s="10"/>
      <c r="AP44" s="10"/>
      <c r="AQ44" s="131"/>
      <c r="AR44" s="10"/>
      <c r="AS44" s="10"/>
      <c r="AT44" s="143">
        <v>0</v>
      </c>
      <c r="AU44" s="143">
        <v>0</v>
      </c>
      <c r="AV44" s="22"/>
      <c r="AW44" s="189" t="s">
        <v>93</v>
      </c>
      <c r="AX44" s="133">
        <v>1</v>
      </c>
      <c r="AY44" s="6"/>
      <c r="AZ44" s="6"/>
      <c r="BA44" s="6"/>
      <c r="BB44" s="6"/>
      <c r="BC44" s="6"/>
      <c r="BD44" s="134"/>
      <c r="BE44" s="127"/>
    </row>
    <row r="45" spans="1:59" ht="80.099999999999994" customHeight="1" x14ac:dyDescent="0.25">
      <c r="A45" s="4">
        <v>26</v>
      </c>
      <c r="B45" s="3" t="s">
        <v>399</v>
      </c>
      <c r="C45" s="111" t="s">
        <v>150</v>
      </c>
      <c r="D45" s="5" t="s">
        <v>61</v>
      </c>
      <c r="E45" s="3" t="s">
        <v>82</v>
      </c>
      <c r="F45" s="3" t="s">
        <v>63</v>
      </c>
      <c r="G45" s="3" t="s">
        <v>64</v>
      </c>
      <c r="H45" s="3" t="s">
        <v>65</v>
      </c>
      <c r="I45" s="3" t="s">
        <v>66</v>
      </c>
      <c r="J45" s="3" t="s">
        <v>83</v>
      </c>
      <c r="K45" s="3" t="s">
        <v>84</v>
      </c>
      <c r="L45" s="3" t="s">
        <v>400</v>
      </c>
      <c r="M45" s="5">
        <v>11944</v>
      </c>
      <c r="N45" s="6" t="s">
        <v>401</v>
      </c>
      <c r="O45" s="3" t="s">
        <v>402</v>
      </c>
      <c r="P45" s="115" t="s">
        <v>72</v>
      </c>
      <c r="Q45" s="3" t="s">
        <v>403</v>
      </c>
      <c r="R45" s="115" t="s">
        <v>138</v>
      </c>
      <c r="S45" s="114" t="s">
        <v>75</v>
      </c>
      <c r="T45" s="116" t="s">
        <v>76</v>
      </c>
      <c r="U45" s="201">
        <v>12300</v>
      </c>
      <c r="V45" s="202">
        <f>U45*1.05</f>
        <v>12915</v>
      </c>
      <c r="W45" s="202">
        <v>13561</v>
      </c>
      <c r="X45" s="203">
        <f>W45*1.05</f>
        <v>14239.050000000001</v>
      </c>
      <c r="Y45" s="204">
        <f t="shared" ref="Y45:Y57" si="2">SUM(U45:X45)</f>
        <v>53015.05</v>
      </c>
      <c r="Z45" s="149">
        <v>3818</v>
      </c>
      <c r="AA45" s="9">
        <v>0.2815426590959369</v>
      </c>
      <c r="AB45" s="3" t="s">
        <v>404</v>
      </c>
      <c r="AC45" s="10" t="s">
        <v>405</v>
      </c>
      <c r="AD45" s="3" t="s">
        <v>406</v>
      </c>
      <c r="AE45" s="22">
        <v>3856</v>
      </c>
      <c r="AF45" s="26">
        <v>0.28000000000000003</v>
      </c>
      <c r="AG45" s="10" t="s">
        <v>407</v>
      </c>
      <c r="AH45" s="10" t="s">
        <v>405</v>
      </c>
      <c r="AI45" s="181" t="s">
        <v>408</v>
      </c>
      <c r="AJ45" s="3"/>
      <c r="AK45" s="3"/>
      <c r="AL45" s="11"/>
      <c r="AM45" s="3"/>
      <c r="AN45" s="3"/>
      <c r="AO45" s="10"/>
      <c r="AP45" s="10"/>
      <c r="AQ45" s="131"/>
      <c r="AR45" s="10"/>
      <c r="AS45" s="10"/>
      <c r="AT45" s="202">
        <f>Z45+AE45</f>
        <v>7674</v>
      </c>
      <c r="AU45" s="205">
        <f>AT45/X45</f>
        <v>0.538940448976582</v>
      </c>
      <c r="AV45" s="22"/>
      <c r="AW45" s="189">
        <v>1.1260975609756096</v>
      </c>
      <c r="AX45" s="133">
        <v>1.3402245451025938</v>
      </c>
      <c r="AY45" s="6"/>
      <c r="AZ45" s="6"/>
      <c r="BA45" s="6"/>
      <c r="BB45" s="6"/>
      <c r="BC45" s="6"/>
      <c r="BD45" s="134"/>
      <c r="BE45" s="127"/>
    </row>
    <row r="46" spans="1:59" ht="80.099999999999994" customHeight="1" x14ac:dyDescent="0.25">
      <c r="A46" s="4">
        <v>26.1</v>
      </c>
      <c r="B46" s="3" t="s">
        <v>399</v>
      </c>
      <c r="C46" s="111" t="s">
        <v>150</v>
      </c>
      <c r="D46" s="5" t="s">
        <v>61</v>
      </c>
      <c r="E46" s="3" t="s">
        <v>82</v>
      </c>
      <c r="F46" s="3" t="s">
        <v>63</v>
      </c>
      <c r="G46" s="3" t="s">
        <v>64</v>
      </c>
      <c r="H46" s="3" t="s">
        <v>65</v>
      </c>
      <c r="I46" s="3" t="s">
        <v>66</v>
      </c>
      <c r="J46" s="3" t="s">
        <v>83</v>
      </c>
      <c r="K46" s="3" t="s">
        <v>84</v>
      </c>
      <c r="L46" s="3" t="s">
        <v>400</v>
      </c>
      <c r="M46" s="5">
        <v>200</v>
      </c>
      <c r="N46" s="6" t="s">
        <v>401</v>
      </c>
      <c r="O46" s="3" t="s">
        <v>409</v>
      </c>
      <c r="P46" s="115" t="s">
        <v>72</v>
      </c>
      <c r="Q46" s="3" t="s">
        <v>410</v>
      </c>
      <c r="R46" s="115" t="s">
        <v>138</v>
      </c>
      <c r="S46" s="114" t="s">
        <v>75</v>
      </c>
      <c r="T46" s="116" t="s">
        <v>76</v>
      </c>
      <c r="U46" s="201">
        <v>210</v>
      </c>
      <c r="V46" s="202">
        <v>220</v>
      </c>
      <c r="W46" s="202">
        <v>231</v>
      </c>
      <c r="X46" s="203">
        <v>243</v>
      </c>
      <c r="Y46" s="204">
        <f t="shared" si="2"/>
        <v>904</v>
      </c>
      <c r="Z46" s="149">
        <v>39</v>
      </c>
      <c r="AA46" s="9">
        <v>0.16883116883116883</v>
      </c>
      <c r="AB46" s="3" t="s">
        <v>411</v>
      </c>
      <c r="AC46" s="10" t="s">
        <v>405</v>
      </c>
      <c r="AD46" s="3" t="s">
        <v>412</v>
      </c>
      <c r="AE46" s="22">
        <v>62</v>
      </c>
      <c r="AF46" s="26">
        <v>0.26</v>
      </c>
      <c r="AG46" s="10" t="s">
        <v>413</v>
      </c>
      <c r="AH46" s="10" t="s">
        <v>405</v>
      </c>
      <c r="AI46" s="181" t="s">
        <v>414</v>
      </c>
      <c r="AJ46" s="3"/>
      <c r="AK46" s="3"/>
      <c r="AL46" s="11"/>
      <c r="AM46" s="3"/>
      <c r="AN46" s="3"/>
      <c r="AO46" s="10"/>
      <c r="AP46" s="10"/>
      <c r="AQ46" s="131"/>
      <c r="AR46" s="10"/>
      <c r="AS46" s="10"/>
      <c r="AT46" s="202">
        <f>Z46+AE46</f>
        <v>101</v>
      </c>
      <c r="AU46" s="205">
        <f>AT46/X46</f>
        <v>0.41563786008230452</v>
      </c>
      <c r="AV46" s="22"/>
      <c r="AW46" s="189">
        <v>1.3047619047619048</v>
      </c>
      <c r="AX46" s="133">
        <v>2.5499999999999998</v>
      </c>
      <c r="AY46" s="6"/>
      <c r="AZ46" s="6"/>
      <c r="BA46" s="6"/>
      <c r="BB46" s="6"/>
      <c r="BC46" s="6"/>
      <c r="BD46" s="134"/>
      <c r="BE46" s="127"/>
    </row>
    <row r="47" spans="1:59" ht="80.099999999999994" customHeight="1" x14ac:dyDescent="0.25">
      <c r="A47" s="4">
        <v>26.2</v>
      </c>
      <c r="B47" s="3" t="s">
        <v>399</v>
      </c>
      <c r="C47" s="111" t="s">
        <v>150</v>
      </c>
      <c r="D47" s="5" t="s">
        <v>61</v>
      </c>
      <c r="E47" s="3" t="s">
        <v>82</v>
      </c>
      <c r="F47" s="3" t="s">
        <v>63</v>
      </c>
      <c r="G47" s="3" t="s">
        <v>64</v>
      </c>
      <c r="H47" s="3" t="s">
        <v>65</v>
      </c>
      <c r="I47" s="3" t="s">
        <v>66</v>
      </c>
      <c r="J47" s="3" t="s">
        <v>83</v>
      </c>
      <c r="K47" s="3" t="s">
        <v>84</v>
      </c>
      <c r="L47" s="3" t="s">
        <v>400</v>
      </c>
      <c r="M47" s="5">
        <v>382</v>
      </c>
      <c r="N47" s="6" t="s">
        <v>401</v>
      </c>
      <c r="O47" s="3" t="s">
        <v>415</v>
      </c>
      <c r="P47" s="115" t="s">
        <v>72</v>
      </c>
      <c r="Q47" s="3" t="s">
        <v>416</v>
      </c>
      <c r="R47" s="115" t="s">
        <v>138</v>
      </c>
      <c r="S47" s="114" t="s">
        <v>75</v>
      </c>
      <c r="T47" s="116" t="s">
        <v>76</v>
      </c>
      <c r="U47" s="201">
        <v>401</v>
      </c>
      <c r="V47" s="202">
        <v>422</v>
      </c>
      <c r="W47" s="202">
        <v>442</v>
      </c>
      <c r="X47" s="203">
        <v>464</v>
      </c>
      <c r="Y47" s="204">
        <f t="shared" si="2"/>
        <v>1729</v>
      </c>
      <c r="Z47" s="149">
        <v>78</v>
      </c>
      <c r="AA47" s="9">
        <v>0.17647058823529413</v>
      </c>
      <c r="AB47" s="3" t="s">
        <v>417</v>
      </c>
      <c r="AC47" s="10" t="s">
        <v>405</v>
      </c>
      <c r="AD47" s="3" t="s">
        <v>418</v>
      </c>
      <c r="AE47" s="22">
        <v>136</v>
      </c>
      <c r="AF47" s="53">
        <v>0.30759999999999998</v>
      </c>
      <c r="AG47" s="131" t="s">
        <v>419</v>
      </c>
      <c r="AH47" s="10" t="s">
        <v>405</v>
      </c>
      <c r="AI47" s="181" t="s">
        <v>420</v>
      </c>
      <c r="AJ47" s="3"/>
      <c r="AK47" s="3"/>
      <c r="AL47" s="11"/>
      <c r="AM47" s="3"/>
      <c r="AN47" s="3"/>
      <c r="AO47" s="10"/>
      <c r="AP47" s="10"/>
      <c r="AQ47" s="131"/>
      <c r="AR47" s="10"/>
      <c r="AS47" s="10"/>
      <c r="AT47" s="202">
        <f>Z47+AE47</f>
        <v>214</v>
      </c>
      <c r="AU47" s="205">
        <f>AT47/X47</f>
        <v>0.46120689655172414</v>
      </c>
      <c r="AV47" s="22"/>
      <c r="AW47" s="189">
        <v>1.2967581047381547</v>
      </c>
      <c r="AX47" s="133">
        <v>1.1872037914691944</v>
      </c>
      <c r="AY47" s="6"/>
      <c r="AZ47" s="6"/>
      <c r="BA47" s="6"/>
      <c r="BB47" s="6"/>
      <c r="BC47" s="6"/>
      <c r="BD47" s="134"/>
      <c r="BE47" s="127"/>
    </row>
    <row r="48" spans="1:59" ht="80.099999999999994" customHeight="1" x14ac:dyDescent="0.25">
      <c r="A48" s="4">
        <v>27</v>
      </c>
      <c r="B48" s="3" t="s">
        <v>399</v>
      </c>
      <c r="C48" s="111" t="s">
        <v>150</v>
      </c>
      <c r="D48" s="5" t="s">
        <v>61</v>
      </c>
      <c r="E48" s="3" t="s">
        <v>82</v>
      </c>
      <c r="F48" s="3" t="s">
        <v>63</v>
      </c>
      <c r="G48" s="3" t="s">
        <v>64</v>
      </c>
      <c r="H48" s="3" t="s">
        <v>421</v>
      </c>
      <c r="I48" s="3" t="s">
        <v>66</v>
      </c>
      <c r="J48" s="3" t="s">
        <v>83</v>
      </c>
      <c r="K48" s="3" t="s">
        <v>142</v>
      </c>
      <c r="L48" s="3" t="s">
        <v>422</v>
      </c>
      <c r="M48" s="5">
        <v>9175</v>
      </c>
      <c r="N48" s="6" t="s">
        <v>401</v>
      </c>
      <c r="O48" s="3" t="s">
        <v>423</v>
      </c>
      <c r="P48" s="115" t="s">
        <v>101</v>
      </c>
      <c r="Q48" s="3" t="s">
        <v>424</v>
      </c>
      <c r="R48" s="115" t="s">
        <v>138</v>
      </c>
      <c r="S48" s="114" t="s">
        <v>75</v>
      </c>
      <c r="T48" s="116" t="s">
        <v>76</v>
      </c>
      <c r="U48" s="201">
        <v>15937</v>
      </c>
      <c r="V48" s="202">
        <f t="shared" ref="V48:X49" si="3">U48*1.02</f>
        <v>16255.74</v>
      </c>
      <c r="W48" s="202">
        <v>9909</v>
      </c>
      <c r="X48" s="203">
        <f t="shared" si="3"/>
        <v>10107.18</v>
      </c>
      <c r="Y48" s="204">
        <v>52208.92</v>
      </c>
      <c r="Z48" s="194">
        <v>3571</v>
      </c>
      <c r="AA48" s="9">
        <v>0.21536887229722318</v>
      </c>
      <c r="AB48" s="3" t="s">
        <v>425</v>
      </c>
      <c r="AC48" s="10" t="s">
        <v>426</v>
      </c>
      <c r="AD48" s="3" t="s">
        <v>427</v>
      </c>
      <c r="AE48" s="22">
        <v>4440</v>
      </c>
      <c r="AF48" s="53">
        <v>0.44800000000000001</v>
      </c>
      <c r="AG48" s="131" t="s">
        <v>428</v>
      </c>
      <c r="AH48" s="10" t="s">
        <v>426</v>
      </c>
      <c r="AI48" s="181" t="s">
        <v>429</v>
      </c>
      <c r="AJ48" s="3"/>
      <c r="AK48" s="3"/>
      <c r="AL48" s="11"/>
      <c r="AM48" s="3"/>
      <c r="AN48" s="3"/>
      <c r="AO48" s="10"/>
      <c r="AP48" s="10"/>
      <c r="AQ48" s="131"/>
      <c r="AR48" s="10"/>
      <c r="AS48" s="10"/>
      <c r="AT48" s="202">
        <f>Z48+AE48</f>
        <v>8011</v>
      </c>
      <c r="AU48" s="205">
        <f>AT48/X48</f>
        <v>0.79260486109874362</v>
      </c>
      <c r="AV48" s="22"/>
      <c r="AW48" s="189">
        <v>0.96373219551985945</v>
      </c>
      <c r="AX48" s="133">
        <v>1.1000000000000001</v>
      </c>
      <c r="AY48" s="6"/>
      <c r="AZ48" s="6"/>
      <c r="BA48" s="6"/>
      <c r="BB48" s="6"/>
      <c r="BC48" s="6"/>
      <c r="BD48" s="134"/>
      <c r="BE48" s="127" t="s">
        <v>430</v>
      </c>
      <c r="BF48" s="195">
        <v>2025121000424990</v>
      </c>
      <c r="BG48" s="170">
        <v>45852</v>
      </c>
    </row>
    <row r="49" spans="1:59" ht="80.099999999999994" customHeight="1" x14ac:dyDescent="0.25">
      <c r="A49" s="4">
        <v>27.1</v>
      </c>
      <c r="B49" s="3" t="s">
        <v>399</v>
      </c>
      <c r="C49" s="111" t="s">
        <v>150</v>
      </c>
      <c r="D49" s="5" t="s">
        <v>61</v>
      </c>
      <c r="E49" s="3" t="s">
        <v>82</v>
      </c>
      <c r="F49" s="3" t="s">
        <v>63</v>
      </c>
      <c r="G49" s="3" t="s">
        <v>64</v>
      </c>
      <c r="H49" s="3" t="s">
        <v>421</v>
      </c>
      <c r="I49" s="3" t="s">
        <v>66</v>
      </c>
      <c r="J49" s="3" t="s">
        <v>83</v>
      </c>
      <c r="K49" s="3" t="s">
        <v>264</v>
      </c>
      <c r="L49" s="3" t="s">
        <v>422</v>
      </c>
      <c r="M49" s="5">
        <v>13689</v>
      </c>
      <c r="N49" s="6" t="s">
        <v>401</v>
      </c>
      <c r="O49" s="3" t="s">
        <v>431</v>
      </c>
      <c r="P49" s="115" t="s">
        <v>72</v>
      </c>
      <c r="Q49" s="3" t="s">
        <v>432</v>
      </c>
      <c r="R49" s="115" t="s">
        <v>138</v>
      </c>
      <c r="S49" s="114" t="s">
        <v>75</v>
      </c>
      <c r="T49" s="116" t="s">
        <v>76</v>
      </c>
      <c r="U49" s="201">
        <v>14123</v>
      </c>
      <c r="V49" s="202">
        <f t="shared" si="3"/>
        <v>14405.460000000001</v>
      </c>
      <c r="W49" s="202">
        <v>11058</v>
      </c>
      <c r="X49" s="203">
        <f t="shared" si="3"/>
        <v>11279.16</v>
      </c>
      <c r="Y49" s="204">
        <v>50865.619999999995</v>
      </c>
      <c r="Z49" s="194">
        <v>1332</v>
      </c>
      <c r="AA49" s="9">
        <v>9.0651902330170384E-2</v>
      </c>
      <c r="AB49" s="111" t="s">
        <v>433</v>
      </c>
      <c r="AC49" s="10" t="s">
        <v>434</v>
      </c>
      <c r="AD49" s="3" t="s">
        <v>435</v>
      </c>
      <c r="AE49" s="22">
        <v>2119</v>
      </c>
      <c r="AF49" s="53">
        <v>0.19159999999999999</v>
      </c>
      <c r="AG49" s="131" t="s">
        <v>436</v>
      </c>
      <c r="AH49" s="10" t="s">
        <v>434</v>
      </c>
      <c r="AI49" s="181" t="s">
        <v>437</v>
      </c>
      <c r="AJ49" s="3"/>
      <c r="AK49" s="3"/>
      <c r="AL49" s="11"/>
      <c r="AM49" s="3"/>
      <c r="AN49" s="3"/>
      <c r="AO49" s="10"/>
      <c r="AP49" s="10"/>
      <c r="AQ49" s="131"/>
      <c r="AR49" s="10"/>
      <c r="AS49" s="10"/>
      <c r="AT49" s="206">
        <v>1876</v>
      </c>
      <c r="AU49" s="205">
        <f>AT49/W49</f>
        <v>0.1696509314523422</v>
      </c>
      <c r="AV49" s="22">
        <v>1876</v>
      </c>
      <c r="AW49" s="189">
        <v>1.4665439354244849</v>
      </c>
      <c r="AX49" s="133">
        <v>0.86973966815360282</v>
      </c>
      <c r="AY49" s="6"/>
      <c r="AZ49" s="6"/>
      <c r="BA49" s="6"/>
      <c r="BB49" s="6"/>
      <c r="BC49" s="6"/>
      <c r="BD49" s="134"/>
      <c r="BE49" s="127" t="s">
        <v>430</v>
      </c>
      <c r="BF49" s="195">
        <v>2025121000424990</v>
      </c>
      <c r="BG49" s="170">
        <v>45852</v>
      </c>
    </row>
    <row r="50" spans="1:59" ht="80.099999999999994" customHeight="1" x14ac:dyDescent="0.25">
      <c r="A50" s="4">
        <v>28</v>
      </c>
      <c r="B50" s="3" t="s">
        <v>399</v>
      </c>
      <c r="C50" s="111" t="s">
        <v>150</v>
      </c>
      <c r="D50" s="5" t="s">
        <v>61</v>
      </c>
      <c r="E50" s="6" t="s">
        <v>438</v>
      </c>
      <c r="F50" s="6" t="s">
        <v>439</v>
      </c>
      <c r="G50" s="6" t="s">
        <v>440</v>
      </c>
      <c r="H50" s="6" t="s">
        <v>441</v>
      </c>
      <c r="I50" s="6" t="s">
        <v>66</v>
      </c>
      <c r="J50" s="6" t="s">
        <v>83</v>
      </c>
      <c r="K50" s="3" t="s">
        <v>84</v>
      </c>
      <c r="L50" s="3" t="s">
        <v>442</v>
      </c>
      <c r="M50" s="5">
        <v>0</v>
      </c>
      <c r="N50" s="6" t="s">
        <v>443</v>
      </c>
      <c r="O50" s="3" t="s">
        <v>444</v>
      </c>
      <c r="P50" s="115" t="s">
        <v>72</v>
      </c>
      <c r="Q50" s="3" t="s">
        <v>445</v>
      </c>
      <c r="R50" s="115" t="s">
        <v>138</v>
      </c>
      <c r="S50" s="114" t="s">
        <v>75</v>
      </c>
      <c r="T50" s="116" t="s">
        <v>76</v>
      </c>
      <c r="U50" s="20">
        <v>1</v>
      </c>
      <c r="V50" s="15">
        <v>0</v>
      </c>
      <c r="W50" s="15">
        <v>0</v>
      </c>
      <c r="X50" s="207">
        <v>0</v>
      </c>
      <c r="Y50" s="204">
        <f t="shared" si="2"/>
        <v>1</v>
      </c>
      <c r="Z50" s="130" t="s">
        <v>93</v>
      </c>
      <c r="AA50" s="9" t="s">
        <v>93</v>
      </c>
      <c r="AB50" s="111" t="s">
        <v>446</v>
      </c>
      <c r="AC50" s="10" t="s">
        <v>447</v>
      </c>
      <c r="AD50" s="3" t="s">
        <v>249</v>
      </c>
      <c r="AE50" s="22"/>
      <c r="AF50" s="22"/>
      <c r="AG50" s="131" t="s">
        <v>448</v>
      </c>
      <c r="AH50" s="10"/>
      <c r="AI50" s="181" t="s">
        <v>449</v>
      </c>
      <c r="AJ50" s="3"/>
      <c r="AK50" s="3"/>
      <c r="AL50" s="11"/>
      <c r="AM50" s="3"/>
      <c r="AN50" s="3"/>
      <c r="AO50" s="10"/>
      <c r="AP50" s="10"/>
      <c r="AQ50" s="131"/>
      <c r="AR50" s="10"/>
      <c r="AS50" s="10"/>
      <c r="AT50" s="208" t="e">
        <f>Z50+AE50</f>
        <v>#VALUE!</v>
      </c>
      <c r="AU50" s="205" t="e">
        <f>AT50/X50</f>
        <v>#VALUE!</v>
      </c>
      <c r="AV50" s="26">
        <v>0.65</v>
      </c>
      <c r="AW50" s="189">
        <v>0.2</v>
      </c>
      <c r="AX50" s="133">
        <v>0.15</v>
      </c>
      <c r="AY50" s="6"/>
      <c r="AZ50" s="6"/>
      <c r="BA50" s="6"/>
      <c r="BB50" s="6"/>
      <c r="BC50" s="6"/>
      <c r="BD50" s="134"/>
      <c r="BE50" s="127"/>
    </row>
    <row r="51" spans="1:59" ht="80.099999999999994" customHeight="1" x14ac:dyDescent="0.25">
      <c r="A51" s="4">
        <v>29</v>
      </c>
      <c r="B51" s="3" t="s">
        <v>399</v>
      </c>
      <c r="C51" s="111" t="s">
        <v>150</v>
      </c>
      <c r="D51" s="5" t="s">
        <v>61</v>
      </c>
      <c r="E51" s="6" t="s">
        <v>438</v>
      </c>
      <c r="F51" s="6" t="s">
        <v>439</v>
      </c>
      <c r="G51" s="6" t="s">
        <v>440</v>
      </c>
      <c r="H51" s="6" t="s">
        <v>65</v>
      </c>
      <c r="I51" s="6" t="s">
        <v>66</v>
      </c>
      <c r="J51" s="6" t="s">
        <v>450</v>
      </c>
      <c r="K51" s="3" t="s">
        <v>84</v>
      </c>
      <c r="L51" s="3" t="s">
        <v>451</v>
      </c>
      <c r="M51" s="5">
        <v>1</v>
      </c>
      <c r="N51" s="6" t="s">
        <v>401</v>
      </c>
      <c r="O51" s="3" t="s">
        <v>452</v>
      </c>
      <c r="P51" s="115" t="s">
        <v>72</v>
      </c>
      <c r="Q51" s="3" t="s">
        <v>453</v>
      </c>
      <c r="R51" s="115" t="s">
        <v>138</v>
      </c>
      <c r="S51" s="114" t="s">
        <v>75</v>
      </c>
      <c r="T51" s="116" t="s">
        <v>76</v>
      </c>
      <c r="U51" s="20">
        <v>2</v>
      </c>
      <c r="V51" s="15">
        <v>2</v>
      </c>
      <c r="W51" s="15">
        <v>2</v>
      </c>
      <c r="X51" s="207">
        <v>2</v>
      </c>
      <c r="Y51" s="204">
        <f t="shared" si="2"/>
        <v>8</v>
      </c>
      <c r="Z51" s="149">
        <v>0</v>
      </c>
      <c r="AA51" s="9">
        <v>0</v>
      </c>
      <c r="AB51" s="111" t="s">
        <v>454</v>
      </c>
      <c r="AC51" s="10" t="s">
        <v>455</v>
      </c>
      <c r="AD51" s="3" t="s">
        <v>456</v>
      </c>
      <c r="AE51" s="22">
        <v>0</v>
      </c>
      <c r="AF51" s="26">
        <v>0</v>
      </c>
      <c r="AG51" s="131" t="s">
        <v>457</v>
      </c>
      <c r="AH51" s="10" t="s">
        <v>455</v>
      </c>
      <c r="AI51" s="181" t="s">
        <v>458</v>
      </c>
      <c r="AJ51" s="3"/>
      <c r="AK51" s="3"/>
      <c r="AL51" s="11"/>
      <c r="AM51" s="3"/>
      <c r="AN51" s="3"/>
      <c r="AO51" s="10"/>
      <c r="AP51" s="10"/>
      <c r="AQ51" s="131"/>
      <c r="AR51" s="10"/>
      <c r="AS51" s="10"/>
      <c r="AT51" s="193">
        <v>0</v>
      </c>
      <c r="AU51" s="205" t="s">
        <v>459</v>
      </c>
      <c r="AV51" s="22"/>
      <c r="AW51" s="189">
        <v>2</v>
      </c>
      <c r="AX51" s="133">
        <v>1</v>
      </c>
      <c r="AY51" s="6"/>
      <c r="AZ51" s="6"/>
      <c r="BA51" s="6"/>
      <c r="BB51" s="6"/>
      <c r="BC51" s="6"/>
      <c r="BD51" s="134"/>
      <c r="BE51" s="127"/>
    </row>
    <row r="52" spans="1:59" ht="80.099999999999994" customHeight="1" x14ac:dyDescent="0.25">
      <c r="A52" s="4">
        <v>30</v>
      </c>
      <c r="B52" s="3" t="s">
        <v>399</v>
      </c>
      <c r="C52" s="111" t="s">
        <v>150</v>
      </c>
      <c r="D52" s="5" t="s">
        <v>61</v>
      </c>
      <c r="E52" s="6" t="s">
        <v>460</v>
      </c>
      <c r="F52" s="6" t="s">
        <v>439</v>
      </c>
      <c r="G52" s="6" t="s">
        <v>440</v>
      </c>
      <c r="H52" s="6" t="s">
        <v>65</v>
      </c>
      <c r="I52" s="6" t="s">
        <v>66</v>
      </c>
      <c r="J52" s="6" t="s">
        <v>83</v>
      </c>
      <c r="K52" s="3" t="s">
        <v>84</v>
      </c>
      <c r="L52" s="3" t="s">
        <v>461</v>
      </c>
      <c r="M52" s="5">
        <v>0</v>
      </c>
      <c r="N52" s="6" t="s">
        <v>401</v>
      </c>
      <c r="O52" s="3" t="s">
        <v>462</v>
      </c>
      <c r="P52" s="115" t="s">
        <v>72</v>
      </c>
      <c r="Q52" s="3" t="s">
        <v>463</v>
      </c>
      <c r="R52" s="115" t="s">
        <v>138</v>
      </c>
      <c r="S52" s="114" t="s">
        <v>75</v>
      </c>
      <c r="T52" s="116" t="s">
        <v>76</v>
      </c>
      <c r="U52" s="20">
        <v>2</v>
      </c>
      <c r="V52" s="15">
        <v>3</v>
      </c>
      <c r="W52" s="15">
        <v>4</v>
      </c>
      <c r="X52" s="207">
        <v>5</v>
      </c>
      <c r="Y52" s="204">
        <f t="shared" si="2"/>
        <v>14</v>
      </c>
      <c r="Z52" s="209">
        <v>0</v>
      </c>
      <c r="AA52" s="9">
        <v>0</v>
      </c>
      <c r="AB52" s="111" t="s">
        <v>464</v>
      </c>
      <c r="AC52" s="10" t="s">
        <v>465</v>
      </c>
      <c r="AD52" s="3" t="s">
        <v>456</v>
      </c>
      <c r="AE52" s="22">
        <v>4</v>
      </c>
      <c r="AF52" s="26">
        <v>1</v>
      </c>
      <c r="AG52" s="131" t="s">
        <v>466</v>
      </c>
      <c r="AH52" s="10" t="s">
        <v>465</v>
      </c>
      <c r="AI52" s="181" t="s">
        <v>467</v>
      </c>
      <c r="AJ52" s="3"/>
      <c r="AK52" s="3"/>
      <c r="AL52" s="11"/>
      <c r="AM52" s="3"/>
      <c r="AN52" s="3"/>
      <c r="AO52" s="10"/>
      <c r="AP52" s="10"/>
      <c r="AQ52" s="131"/>
      <c r="AR52" s="10"/>
      <c r="AS52" s="10"/>
      <c r="AT52" s="193">
        <v>1</v>
      </c>
      <c r="AU52" s="205">
        <v>1</v>
      </c>
      <c r="AV52" s="22">
        <v>1</v>
      </c>
      <c r="AW52" s="189">
        <v>1</v>
      </c>
      <c r="AX52" s="133">
        <v>0.66666666666666663</v>
      </c>
      <c r="AY52" s="6"/>
      <c r="AZ52" s="6"/>
      <c r="BA52" s="6"/>
      <c r="BB52" s="6"/>
      <c r="BC52" s="6"/>
      <c r="BD52" s="134"/>
      <c r="BE52" s="127"/>
    </row>
    <row r="53" spans="1:59" ht="80.099999999999994" customHeight="1" x14ac:dyDescent="0.25">
      <c r="A53" s="4">
        <v>31</v>
      </c>
      <c r="B53" s="3" t="s">
        <v>399</v>
      </c>
      <c r="C53" s="111" t="s">
        <v>150</v>
      </c>
      <c r="D53" s="5" t="s">
        <v>61</v>
      </c>
      <c r="E53" s="6" t="s">
        <v>460</v>
      </c>
      <c r="F53" s="6" t="s">
        <v>439</v>
      </c>
      <c r="G53" s="6" t="s">
        <v>440</v>
      </c>
      <c r="H53" s="6" t="s">
        <v>65</v>
      </c>
      <c r="I53" s="6" t="s">
        <v>66</v>
      </c>
      <c r="J53" s="6" t="s">
        <v>83</v>
      </c>
      <c r="K53" s="3" t="s">
        <v>84</v>
      </c>
      <c r="L53" s="3" t="s">
        <v>468</v>
      </c>
      <c r="M53" s="5">
        <v>21</v>
      </c>
      <c r="N53" s="6" t="s">
        <v>401</v>
      </c>
      <c r="O53" s="3" t="s">
        <v>469</v>
      </c>
      <c r="P53" s="115" t="s">
        <v>72</v>
      </c>
      <c r="Q53" s="3" t="s">
        <v>470</v>
      </c>
      <c r="R53" s="115" t="s">
        <v>138</v>
      </c>
      <c r="S53" s="114" t="s">
        <v>75</v>
      </c>
      <c r="T53" s="116" t="s">
        <v>76</v>
      </c>
      <c r="U53" s="210">
        <v>30</v>
      </c>
      <c r="V53" s="211">
        <v>32</v>
      </c>
      <c r="W53" s="211">
        <v>33</v>
      </c>
      <c r="X53" s="212">
        <v>35</v>
      </c>
      <c r="Y53" s="204">
        <f t="shared" si="2"/>
        <v>130</v>
      </c>
      <c r="Z53" s="209">
        <v>12</v>
      </c>
      <c r="AA53" s="9">
        <v>0.36363636363636365</v>
      </c>
      <c r="AB53" s="3" t="s">
        <v>471</v>
      </c>
      <c r="AC53" s="10" t="s">
        <v>472</v>
      </c>
      <c r="AD53" s="3" t="s">
        <v>473</v>
      </c>
      <c r="AE53" s="22">
        <v>11</v>
      </c>
      <c r="AF53" s="26">
        <v>0.33</v>
      </c>
      <c r="AG53" s="131" t="s">
        <v>474</v>
      </c>
      <c r="AH53" s="10" t="s">
        <v>472</v>
      </c>
      <c r="AI53" s="181" t="s">
        <v>475</v>
      </c>
      <c r="AJ53" s="3"/>
      <c r="AK53" s="3"/>
      <c r="AL53" s="11"/>
      <c r="AM53" s="3"/>
      <c r="AN53" s="3"/>
      <c r="AO53" s="10"/>
      <c r="AP53" s="10"/>
      <c r="AQ53" s="131"/>
      <c r="AR53" s="10"/>
      <c r="AS53" s="10"/>
      <c r="AT53" s="208">
        <f>AE53+Z53</f>
        <v>23</v>
      </c>
      <c r="AU53" s="205">
        <f>AT53/W53</f>
        <v>0.69696969696969702</v>
      </c>
      <c r="AV53" s="22">
        <v>2</v>
      </c>
      <c r="AW53" s="189">
        <v>1</v>
      </c>
      <c r="AX53" s="133">
        <v>0.95238095238095233</v>
      </c>
      <c r="AY53" s="6"/>
      <c r="AZ53" s="6"/>
      <c r="BA53" s="6"/>
      <c r="BB53" s="6"/>
      <c r="BC53" s="6"/>
      <c r="BD53" s="134"/>
      <c r="BE53" s="127"/>
    </row>
    <row r="54" spans="1:59" ht="80.099999999999994" customHeight="1" x14ac:dyDescent="0.25">
      <c r="A54" s="4">
        <v>32</v>
      </c>
      <c r="B54" s="3" t="s">
        <v>399</v>
      </c>
      <c r="C54" s="111" t="s">
        <v>150</v>
      </c>
      <c r="D54" s="5" t="s">
        <v>61</v>
      </c>
      <c r="E54" s="3" t="s">
        <v>460</v>
      </c>
      <c r="F54" s="3" t="s">
        <v>439</v>
      </c>
      <c r="G54" s="3" t="s">
        <v>476</v>
      </c>
      <c r="H54" s="3" t="s">
        <v>65</v>
      </c>
      <c r="I54" s="3" t="s">
        <v>66</v>
      </c>
      <c r="J54" s="3" t="s">
        <v>83</v>
      </c>
      <c r="K54" s="3" t="s">
        <v>84</v>
      </c>
      <c r="L54" s="3" t="s">
        <v>477</v>
      </c>
      <c r="M54" s="15">
        <v>0</v>
      </c>
      <c r="N54" s="6" t="s">
        <v>401</v>
      </c>
      <c r="O54" s="3" t="s">
        <v>478</v>
      </c>
      <c r="P54" s="115" t="s">
        <v>72</v>
      </c>
      <c r="Q54" s="3" t="s">
        <v>479</v>
      </c>
      <c r="R54" s="115" t="s">
        <v>138</v>
      </c>
      <c r="S54" s="114" t="s">
        <v>75</v>
      </c>
      <c r="T54" s="116" t="s">
        <v>76</v>
      </c>
      <c r="U54" s="20">
        <v>5</v>
      </c>
      <c r="V54" s="15">
        <v>5</v>
      </c>
      <c r="W54" s="15">
        <v>5</v>
      </c>
      <c r="X54" s="207">
        <v>5</v>
      </c>
      <c r="Y54" s="204">
        <f t="shared" si="2"/>
        <v>20</v>
      </c>
      <c r="Z54" s="209">
        <v>1</v>
      </c>
      <c r="AA54" s="9">
        <v>0.2</v>
      </c>
      <c r="AB54" s="3" t="s">
        <v>480</v>
      </c>
      <c r="AC54" s="213" t="s">
        <v>465</v>
      </c>
      <c r="AD54" s="3" t="s">
        <v>481</v>
      </c>
      <c r="AE54" s="22">
        <v>1</v>
      </c>
      <c r="AF54" s="26">
        <v>0.2</v>
      </c>
      <c r="AG54" s="131" t="s">
        <v>482</v>
      </c>
      <c r="AH54" s="214" t="s">
        <v>465</v>
      </c>
      <c r="AI54" s="181" t="s">
        <v>483</v>
      </c>
      <c r="AJ54" s="3"/>
      <c r="AK54" s="3"/>
      <c r="AL54" s="11"/>
      <c r="AM54" s="3"/>
      <c r="AN54" s="3"/>
      <c r="AO54" s="10"/>
      <c r="AP54" s="10"/>
      <c r="AQ54" s="131"/>
      <c r="AR54" s="10"/>
      <c r="AS54" s="10"/>
      <c r="AT54" s="208">
        <f>AE54+Z54</f>
        <v>2</v>
      </c>
      <c r="AU54" s="205">
        <f>AT54/W54</f>
        <v>0.4</v>
      </c>
      <c r="AV54" s="22">
        <v>1</v>
      </c>
      <c r="AW54" s="189">
        <v>2</v>
      </c>
      <c r="AX54" s="133">
        <v>0.8</v>
      </c>
      <c r="AY54" s="6"/>
      <c r="AZ54" s="6"/>
      <c r="BA54" s="6"/>
      <c r="BB54" s="6"/>
      <c r="BC54" s="6"/>
      <c r="BD54" s="134"/>
      <c r="BE54" s="127"/>
    </row>
    <row r="55" spans="1:59" ht="80.099999999999994" customHeight="1" x14ac:dyDescent="0.25">
      <c r="A55" s="4">
        <v>32.1</v>
      </c>
      <c r="B55" s="3" t="s">
        <v>399</v>
      </c>
      <c r="C55" s="111" t="s">
        <v>150</v>
      </c>
      <c r="D55" s="5" t="s">
        <v>61</v>
      </c>
      <c r="E55" s="3" t="s">
        <v>460</v>
      </c>
      <c r="F55" s="3" t="s">
        <v>439</v>
      </c>
      <c r="G55" s="3" t="s">
        <v>476</v>
      </c>
      <c r="H55" s="3" t="s">
        <v>65</v>
      </c>
      <c r="I55" s="3" t="s">
        <v>66</v>
      </c>
      <c r="J55" s="3" t="s">
        <v>83</v>
      </c>
      <c r="K55" s="3" t="s">
        <v>84</v>
      </c>
      <c r="L55" s="3" t="s">
        <v>477</v>
      </c>
      <c r="M55" s="15">
        <v>0</v>
      </c>
      <c r="N55" s="6" t="s">
        <v>401</v>
      </c>
      <c r="O55" s="3" t="s">
        <v>484</v>
      </c>
      <c r="P55" s="115" t="s">
        <v>72</v>
      </c>
      <c r="Q55" s="3" t="s">
        <v>485</v>
      </c>
      <c r="R55" s="115" t="s">
        <v>138</v>
      </c>
      <c r="S55" s="114" t="s">
        <v>75</v>
      </c>
      <c r="T55" s="116" t="s">
        <v>76</v>
      </c>
      <c r="U55" s="20">
        <v>1</v>
      </c>
      <c r="V55" s="15">
        <v>3</v>
      </c>
      <c r="W55" s="15">
        <v>3</v>
      </c>
      <c r="X55" s="207">
        <v>3</v>
      </c>
      <c r="Y55" s="204">
        <f t="shared" si="2"/>
        <v>10</v>
      </c>
      <c r="Z55" s="209">
        <v>2</v>
      </c>
      <c r="AA55" s="9">
        <v>0.66666666666666663</v>
      </c>
      <c r="AB55" s="3" t="s">
        <v>486</v>
      </c>
      <c r="AC55" s="10" t="s">
        <v>487</v>
      </c>
      <c r="AD55" s="3" t="s">
        <v>488</v>
      </c>
      <c r="AE55" s="22">
        <v>6</v>
      </c>
      <c r="AF55" s="26">
        <v>2</v>
      </c>
      <c r="AG55" s="131" t="s">
        <v>489</v>
      </c>
      <c r="AH55" s="10" t="s">
        <v>487</v>
      </c>
      <c r="AI55" s="181" t="s">
        <v>490</v>
      </c>
      <c r="AJ55" s="3"/>
      <c r="AK55" s="3"/>
      <c r="AL55" s="11"/>
      <c r="AM55" s="3"/>
      <c r="AN55" s="3"/>
      <c r="AO55" s="10"/>
      <c r="AP55" s="10"/>
      <c r="AQ55" s="131"/>
      <c r="AR55" s="10"/>
      <c r="AS55" s="10"/>
      <c r="AT55" s="208">
        <f>AE55+Z55</f>
        <v>8</v>
      </c>
      <c r="AU55" s="205">
        <f>AT55/W55</f>
        <v>2.6666666666666665</v>
      </c>
      <c r="AV55" s="10"/>
      <c r="AW55" s="189">
        <v>1</v>
      </c>
      <c r="AX55" s="133">
        <v>2.3333333333333335</v>
      </c>
      <c r="AY55" s="6"/>
      <c r="AZ55" s="6"/>
      <c r="BA55" s="6"/>
      <c r="BB55" s="6"/>
      <c r="BC55" s="6"/>
      <c r="BD55" s="134"/>
      <c r="BE55" s="127"/>
    </row>
    <row r="56" spans="1:59" ht="80.099999999999994" customHeight="1" x14ac:dyDescent="0.25">
      <c r="A56" s="4">
        <v>33</v>
      </c>
      <c r="B56" s="3" t="s">
        <v>399</v>
      </c>
      <c r="C56" s="111" t="s">
        <v>150</v>
      </c>
      <c r="D56" s="5" t="s">
        <v>61</v>
      </c>
      <c r="E56" s="3" t="s">
        <v>62</v>
      </c>
      <c r="F56" s="3" t="s">
        <v>63</v>
      </c>
      <c r="G56" s="3" t="s">
        <v>64</v>
      </c>
      <c r="H56" s="3" t="s">
        <v>65</v>
      </c>
      <c r="I56" s="3" t="s">
        <v>123</v>
      </c>
      <c r="J56" s="3" t="s">
        <v>124</v>
      </c>
      <c r="K56" s="3" t="s">
        <v>84</v>
      </c>
      <c r="L56" s="3" t="s">
        <v>491</v>
      </c>
      <c r="M56" s="5" t="s">
        <v>492</v>
      </c>
      <c r="N56" s="6" t="s">
        <v>493</v>
      </c>
      <c r="O56" s="3" t="s">
        <v>494</v>
      </c>
      <c r="P56" s="115"/>
      <c r="Q56" s="3" t="s">
        <v>495</v>
      </c>
      <c r="R56" s="115"/>
      <c r="S56" s="114"/>
      <c r="T56" s="116"/>
      <c r="U56" s="20">
        <v>0.5</v>
      </c>
      <c r="V56" s="15">
        <v>0.5</v>
      </c>
      <c r="W56" s="15">
        <v>0</v>
      </c>
      <c r="X56" s="207">
        <v>0</v>
      </c>
      <c r="Y56" s="204">
        <f t="shared" si="2"/>
        <v>1</v>
      </c>
      <c r="Z56" s="209">
        <v>0</v>
      </c>
      <c r="AA56" s="9">
        <v>0</v>
      </c>
      <c r="AB56" s="3" t="s">
        <v>496</v>
      </c>
      <c r="AC56" s="10"/>
      <c r="AD56" s="3" t="s">
        <v>497</v>
      </c>
      <c r="AE56" s="22"/>
      <c r="AF56" s="22"/>
      <c r="AG56" s="131" t="s">
        <v>498</v>
      </c>
      <c r="AH56" s="10"/>
      <c r="AI56" s="181" t="s">
        <v>499</v>
      </c>
      <c r="AJ56" s="3"/>
      <c r="AK56" s="3"/>
      <c r="AL56" s="11"/>
      <c r="AM56" s="3"/>
      <c r="AN56" s="3"/>
      <c r="AO56" s="10"/>
      <c r="AP56" s="10"/>
      <c r="AQ56" s="131"/>
      <c r="AR56" s="10"/>
      <c r="AS56" s="10"/>
      <c r="AT56" s="208">
        <f>Z56+AE56</f>
        <v>0</v>
      </c>
      <c r="AU56" s="205" t="e">
        <f>AT56/X56</f>
        <v>#DIV/0!</v>
      </c>
      <c r="AV56" s="10"/>
      <c r="AW56" s="189">
        <v>0.9</v>
      </c>
      <c r="AX56" s="133">
        <v>1</v>
      </c>
      <c r="AY56" s="6"/>
      <c r="AZ56" s="6"/>
      <c r="BA56" s="6"/>
      <c r="BB56" s="6"/>
      <c r="BC56" s="6"/>
      <c r="BD56" s="134"/>
      <c r="BE56" s="127"/>
    </row>
    <row r="57" spans="1:59" ht="80.099999999999994" customHeight="1" x14ac:dyDescent="0.25">
      <c r="A57" s="4">
        <v>33.1</v>
      </c>
      <c r="B57" s="3" t="s">
        <v>399</v>
      </c>
      <c r="C57" s="111" t="s">
        <v>150</v>
      </c>
      <c r="D57" s="5" t="s">
        <v>61</v>
      </c>
      <c r="E57" s="3" t="s">
        <v>62</v>
      </c>
      <c r="F57" s="3" t="s">
        <v>63</v>
      </c>
      <c r="G57" s="3" t="s">
        <v>64</v>
      </c>
      <c r="H57" s="3" t="s">
        <v>65</v>
      </c>
      <c r="I57" s="3" t="s">
        <v>123</v>
      </c>
      <c r="J57" s="3" t="s">
        <v>124</v>
      </c>
      <c r="K57" s="3" t="s">
        <v>109</v>
      </c>
      <c r="L57" s="3" t="s">
        <v>491</v>
      </c>
      <c r="M57" s="5" t="s">
        <v>500</v>
      </c>
      <c r="N57" s="6" t="s">
        <v>493</v>
      </c>
      <c r="O57" s="3" t="s">
        <v>501</v>
      </c>
      <c r="P57" s="115" t="s">
        <v>72</v>
      </c>
      <c r="Q57" s="3" t="s">
        <v>502</v>
      </c>
      <c r="R57" s="115" t="s">
        <v>138</v>
      </c>
      <c r="S57" s="114" t="s">
        <v>75</v>
      </c>
      <c r="T57" s="116" t="s">
        <v>76</v>
      </c>
      <c r="U57" s="20">
        <v>0</v>
      </c>
      <c r="V57" s="15">
        <v>0.2</v>
      </c>
      <c r="W57" s="15">
        <v>0.4</v>
      </c>
      <c r="X57" s="207">
        <v>0.4</v>
      </c>
      <c r="Y57" s="204">
        <f t="shared" si="2"/>
        <v>1</v>
      </c>
      <c r="Z57" s="209">
        <v>0</v>
      </c>
      <c r="AA57" s="9">
        <v>0</v>
      </c>
      <c r="AB57" s="3" t="s">
        <v>503</v>
      </c>
      <c r="AC57" s="10" t="s">
        <v>504</v>
      </c>
      <c r="AD57" s="215" t="s">
        <v>456</v>
      </c>
      <c r="AE57" s="216">
        <v>0.15</v>
      </c>
      <c r="AF57" s="26">
        <v>0.37</v>
      </c>
      <c r="AG57" s="131" t="s">
        <v>505</v>
      </c>
      <c r="AH57" s="10" t="s">
        <v>506</v>
      </c>
      <c r="AI57" s="181" t="s">
        <v>507</v>
      </c>
      <c r="AJ57" s="3"/>
      <c r="AK57" s="3"/>
      <c r="AL57" s="11"/>
      <c r="AM57" s="3"/>
      <c r="AN57" s="3"/>
      <c r="AO57" s="10"/>
      <c r="AP57" s="10"/>
      <c r="AQ57" s="131"/>
      <c r="AR57" s="10"/>
      <c r="AS57" s="10"/>
      <c r="AT57" s="193">
        <v>0.15</v>
      </c>
      <c r="AU57" s="205">
        <v>0.37</v>
      </c>
      <c r="AV57" s="10"/>
      <c r="AW57" s="189" t="s">
        <v>93</v>
      </c>
      <c r="AX57" s="133">
        <v>1.4500000000000002</v>
      </c>
      <c r="AY57" s="6"/>
      <c r="AZ57" s="6"/>
      <c r="BA57" s="6"/>
      <c r="BB57" s="6"/>
      <c r="BC57" s="6"/>
      <c r="BD57" s="134"/>
      <c r="BE57" s="127"/>
    </row>
    <row r="58" spans="1:59" ht="80.099999999999994" hidden="1" customHeight="1" x14ac:dyDescent="0.25">
      <c r="A58" s="4">
        <v>34</v>
      </c>
      <c r="B58" s="3" t="s">
        <v>508</v>
      </c>
      <c r="C58" s="111" t="s">
        <v>186</v>
      </c>
      <c r="D58" s="5" t="s">
        <v>509</v>
      </c>
      <c r="E58" s="3" t="s">
        <v>82</v>
      </c>
      <c r="F58" s="3" t="s">
        <v>63</v>
      </c>
      <c r="G58" s="3" t="s">
        <v>188</v>
      </c>
      <c r="H58" s="3" t="s">
        <v>65</v>
      </c>
      <c r="I58" s="3" t="s">
        <v>66</v>
      </c>
      <c r="J58" s="3" t="s">
        <v>510</v>
      </c>
      <c r="K58" s="3" t="s">
        <v>125</v>
      </c>
      <c r="L58" s="3" t="s">
        <v>511</v>
      </c>
      <c r="M58" s="15">
        <v>0</v>
      </c>
      <c r="N58" s="6" t="s">
        <v>512</v>
      </c>
      <c r="O58" s="3" t="s">
        <v>513</v>
      </c>
      <c r="P58" s="115" t="s">
        <v>101</v>
      </c>
      <c r="Q58" s="3" t="s">
        <v>514</v>
      </c>
      <c r="R58" s="115" t="s">
        <v>138</v>
      </c>
      <c r="S58" s="114"/>
      <c r="T58" s="116" t="s">
        <v>104</v>
      </c>
      <c r="U58" s="20">
        <v>1</v>
      </c>
      <c r="V58" s="15">
        <v>0</v>
      </c>
      <c r="W58" s="15">
        <v>0</v>
      </c>
      <c r="X58" s="15">
        <v>0</v>
      </c>
      <c r="Y58" s="217">
        <v>1</v>
      </c>
      <c r="Z58" s="159"/>
      <c r="AA58" s="218" t="s">
        <v>93</v>
      </c>
      <c r="AB58" s="21" t="s">
        <v>515</v>
      </c>
      <c r="AC58" s="219" t="s">
        <v>516</v>
      </c>
      <c r="AD58" s="220" t="s">
        <v>517</v>
      </c>
      <c r="AE58" s="221">
        <v>1</v>
      </c>
      <c r="AF58" s="46">
        <v>1</v>
      </c>
      <c r="AG58" s="131" t="s">
        <v>518</v>
      </c>
      <c r="AH58" s="22" t="s">
        <v>519</v>
      </c>
      <c r="AI58" s="47" t="s">
        <v>520</v>
      </c>
      <c r="AJ58" s="3"/>
      <c r="AK58" s="3"/>
      <c r="AL58" s="11"/>
      <c r="AM58" s="3"/>
      <c r="AN58" s="3"/>
      <c r="AO58" s="10"/>
      <c r="AP58" s="10"/>
      <c r="AQ58" s="131"/>
      <c r="AR58" s="10"/>
      <c r="AS58" s="10"/>
      <c r="AT58" s="222" t="s">
        <v>93</v>
      </c>
      <c r="AU58" s="160" t="s">
        <v>93</v>
      </c>
      <c r="AV58" s="160">
        <v>0</v>
      </c>
      <c r="AW58" s="223">
        <v>1</v>
      </c>
      <c r="AX58" s="224" t="s">
        <v>93</v>
      </c>
      <c r="AY58" s="6"/>
      <c r="AZ58" s="6"/>
      <c r="BA58" s="6"/>
      <c r="BB58" s="6"/>
      <c r="BC58" s="6"/>
      <c r="BD58" s="134"/>
      <c r="BE58" s="127"/>
    </row>
    <row r="59" spans="1:59" ht="80.099999999999994" hidden="1" customHeight="1" x14ac:dyDescent="0.25">
      <c r="A59" s="4">
        <v>34.1</v>
      </c>
      <c r="B59" s="3" t="s">
        <v>508</v>
      </c>
      <c r="C59" s="111" t="s">
        <v>186</v>
      </c>
      <c r="D59" s="5" t="s">
        <v>509</v>
      </c>
      <c r="E59" s="3" t="s">
        <v>82</v>
      </c>
      <c r="F59" s="3" t="s">
        <v>63</v>
      </c>
      <c r="G59" s="3" t="s">
        <v>188</v>
      </c>
      <c r="H59" s="3" t="s">
        <v>65</v>
      </c>
      <c r="I59" s="3" t="s">
        <v>66</v>
      </c>
      <c r="J59" s="3" t="s">
        <v>218</v>
      </c>
      <c r="K59" s="3" t="s">
        <v>125</v>
      </c>
      <c r="L59" s="3" t="s">
        <v>511</v>
      </c>
      <c r="M59" s="23">
        <v>258806</v>
      </c>
      <c r="N59" s="6" t="s">
        <v>521</v>
      </c>
      <c r="O59" s="3" t="s">
        <v>522</v>
      </c>
      <c r="P59" s="115" t="s">
        <v>114</v>
      </c>
      <c r="Q59" s="3" t="s">
        <v>523</v>
      </c>
      <c r="R59" s="115" t="s">
        <v>138</v>
      </c>
      <c r="S59" s="114"/>
      <c r="T59" s="116" t="s">
        <v>104</v>
      </c>
      <c r="U59" s="20">
        <v>0</v>
      </c>
      <c r="V59" s="23">
        <v>258806</v>
      </c>
      <c r="W59" s="15">
        <v>0</v>
      </c>
      <c r="X59" s="15">
        <v>0</v>
      </c>
      <c r="Y59" s="225">
        <v>258806</v>
      </c>
      <c r="Z59" s="224"/>
      <c r="AA59" s="218" t="s">
        <v>93</v>
      </c>
      <c r="AB59" s="21" t="s">
        <v>515</v>
      </c>
      <c r="AC59" s="219" t="s">
        <v>516</v>
      </c>
      <c r="AD59" s="220" t="s">
        <v>517</v>
      </c>
      <c r="AE59" s="226">
        <v>292711</v>
      </c>
      <c r="AF59" s="46">
        <v>1</v>
      </c>
      <c r="AG59" s="73" t="s">
        <v>524</v>
      </c>
      <c r="AH59" s="22" t="s">
        <v>519</v>
      </c>
      <c r="AI59" s="162" t="s">
        <v>525</v>
      </c>
      <c r="AJ59" s="3"/>
      <c r="AK59" s="3"/>
      <c r="AL59" s="11"/>
      <c r="AM59" s="3"/>
      <c r="AN59" s="3"/>
      <c r="AO59" s="10"/>
      <c r="AP59" s="10"/>
      <c r="AQ59" s="131"/>
      <c r="AR59" s="10"/>
      <c r="AS59" s="10"/>
      <c r="AT59" s="227" t="s">
        <v>93</v>
      </c>
      <c r="AU59" s="165" t="s">
        <v>93</v>
      </c>
      <c r="AV59" s="165">
        <v>0</v>
      </c>
      <c r="AW59" s="228" t="s">
        <v>93</v>
      </c>
      <c r="AX59" s="229">
        <v>1</v>
      </c>
      <c r="AY59" s="6"/>
      <c r="AZ59" s="6"/>
      <c r="BA59" s="6"/>
      <c r="BB59" s="6"/>
      <c r="BC59" s="6"/>
      <c r="BD59" s="134"/>
      <c r="BE59" s="127"/>
    </row>
    <row r="60" spans="1:59" ht="80.099999999999994" hidden="1" customHeight="1" x14ac:dyDescent="0.25">
      <c r="A60" s="4">
        <v>35</v>
      </c>
      <c r="B60" s="3" t="s">
        <v>508</v>
      </c>
      <c r="C60" s="111" t="s">
        <v>186</v>
      </c>
      <c r="D60" s="5" t="s">
        <v>509</v>
      </c>
      <c r="E60" s="3" t="s">
        <v>82</v>
      </c>
      <c r="F60" s="3" t="s">
        <v>63</v>
      </c>
      <c r="G60" s="3" t="s">
        <v>188</v>
      </c>
      <c r="H60" s="3" t="s">
        <v>65</v>
      </c>
      <c r="I60" s="3" t="s">
        <v>66</v>
      </c>
      <c r="J60" s="3" t="s">
        <v>510</v>
      </c>
      <c r="K60" s="3" t="s">
        <v>125</v>
      </c>
      <c r="L60" s="3" t="s">
        <v>526</v>
      </c>
      <c r="M60" s="15">
        <v>0</v>
      </c>
      <c r="N60" s="6" t="s">
        <v>527</v>
      </c>
      <c r="O60" s="3" t="s">
        <v>528</v>
      </c>
      <c r="P60" s="115" t="s">
        <v>101</v>
      </c>
      <c r="Q60" s="3" t="s">
        <v>529</v>
      </c>
      <c r="R60" s="115" t="s">
        <v>138</v>
      </c>
      <c r="S60" s="114"/>
      <c r="T60" s="116" t="s">
        <v>104</v>
      </c>
      <c r="U60" s="20">
        <v>0</v>
      </c>
      <c r="V60" s="15">
        <v>1</v>
      </c>
      <c r="W60" s="15">
        <v>0</v>
      </c>
      <c r="X60" s="15">
        <v>0</v>
      </c>
      <c r="Y60" s="217">
        <v>1</v>
      </c>
      <c r="Z60" s="159"/>
      <c r="AA60" s="218" t="s">
        <v>93</v>
      </c>
      <c r="AB60" s="230" t="s">
        <v>530</v>
      </c>
      <c r="AC60" s="219" t="s">
        <v>516</v>
      </c>
      <c r="AD60" s="220" t="s">
        <v>531</v>
      </c>
      <c r="AE60" s="226">
        <v>0</v>
      </c>
      <c r="AF60" s="46">
        <v>0</v>
      </c>
      <c r="AG60" s="73" t="s">
        <v>532</v>
      </c>
      <c r="AH60" s="22" t="s">
        <v>519</v>
      </c>
      <c r="AI60" s="162" t="s">
        <v>533</v>
      </c>
      <c r="AJ60" s="3"/>
      <c r="AK60" s="3"/>
      <c r="AL60" s="11"/>
      <c r="AM60" s="3"/>
      <c r="AN60" s="3"/>
      <c r="AO60" s="10"/>
      <c r="AP60" s="10"/>
      <c r="AQ60" s="131"/>
      <c r="AR60" s="10"/>
      <c r="AS60" s="10"/>
      <c r="AT60" s="227">
        <v>0</v>
      </c>
      <c r="AU60" s="165">
        <v>0</v>
      </c>
      <c r="AV60" s="165">
        <v>1</v>
      </c>
      <c r="AW60" s="228" t="s">
        <v>93</v>
      </c>
      <c r="AX60" s="229">
        <v>0</v>
      </c>
      <c r="AY60" s="6"/>
      <c r="AZ60" s="6"/>
      <c r="BA60" s="6"/>
      <c r="BB60" s="6"/>
      <c r="BC60" s="6"/>
      <c r="BD60" s="134"/>
      <c r="BE60" s="127"/>
    </row>
    <row r="61" spans="1:59" ht="80.099999999999994" hidden="1" customHeight="1" x14ac:dyDescent="0.25">
      <c r="A61" s="4">
        <v>36</v>
      </c>
      <c r="B61" s="3" t="s">
        <v>508</v>
      </c>
      <c r="C61" s="111" t="s">
        <v>186</v>
      </c>
      <c r="D61" s="5" t="s">
        <v>509</v>
      </c>
      <c r="E61" s="3" t="s">
        <v>82</v>
      </c>
      <c r="F61" s="3" t="s">
        <v>63</v>
      </c>
      <c r="G61" s="3" t="s">
        <v>188</v>
      </c>
      <c r="H61" s="3" t="s">
        <v>65</v>
      </c>
      <c r="I61" s="3" t="s">
        <v>66</v>
      </c>
      <c r="J61" s="3" t="s">
        <v>510</v>
      </c>
      <c r="K61" s="3" t="s">
        <v>125</v>
      </c>
      <c r="L61" s="3" t="s">
        <v>534</v>
      </c>
      <c r="M61" s="15">
        <v>0</v>
      </c>
      <c r="N61" s="6" t="s">
        <v>512</v>
      </c>
      <c r="O61" s="3" t="s">
        <v>535</v>
      </c>
      <c r="P61" s="115" t="s">
        <v>114</v>
      </c>
      <c r="Q61" s="3" t="s">
        <v>536</v>
      </c>
      <c r="R61" s="115" t="s">
        <v>138</v>
      </c>
      <c r="S61" s="114"/>
      <c r="T61" s="116" t="s">
        <v>104</v>
      </c>
      <c r="U61" s="20">
        <v>1</v>
      </c>
      <c r="V61" s="15">
        <v>0</v>
      </c>
      <c r="W61" s="15">
        <v>0</v>
      </c>
      <c r="X61" s="15">
        <v>0</v>
      </c>
      <c r="Y61" s="217">
        <v>1</v>
      </c>
      <c r="Z61" s="159"/>
      <c r="AA61" s="218" t="s">
        <v>93</v>
      </c>
      <c r="AB61" s="21" t="s">
        <v>515</v>
      </c>
      <c r="AC61" s="219" t="s">
        <v>516</v>
      </c>
      <c r="AD61" s="220" t="s">
        <v>517</v>
      </c>
      <c r="AE61" s="226">
        <v>10</v>
      </c>
      <c r="AF61" s="46">
        <v>1</v>
      </c>
      <c r="AG61" s="231" t="s">
        <v>537</v>
      </c>
      <c r="AH61" s="22" t="s">
        <v>519</v>
      </c>
      <c r="AI61" s="162" t="s">
        <v>538</v>
      </c>
      <c r="AJ61" s="3"/>
      <c r="AK61" s="3"/>
      <c r="AL61" s="11"/>
      <c r="AM61" s="3"/>
      <c r="AN61" s="3"/>
      <c r="AO61" s="10"/>
      <c r="AP61" s="10"/>
      <c r="AQ61" s="131"/>
      <c r="AR61" s="10"/>
      <c r="AS61" s="10"/>
      <c r="AT61" s="227" t="s">
        <v>93</v>
      </c>
      <c r="AU61" s="165" t="s">
        <v>93</v>
      </c>
      <c r="AV61" s="165">
        <v>0</v>
      </c>
      <c r="AW61" s="229">
        <v>1</v>
      </c>
      <c r="AX61" s="232" t="s">
        <v>93</v>
      </c>
      <c r="AY61" s="6"/>
      <c r="AZ61" s="6"/>
      <c r="BA61" s="6"/>
      <c r="BB61" s="6"/>
      <c r="BC61" s="6"/>
      <c r="BD61" s="134"/>
      <c r="BE61" s="127"/>
    </row>
    <row r="62" spans="1:59" ht="80.099999999999994" hidden="1" customHeight="1" x14ac:dyDescent="0.25">
      <c r="A62" s="4">
        <v>37</v>
      </c>
      <c r="B62" s="3" t="s">
        <v>508</v>
      </c>
      <c r="C62" s="111" t="s">
        <v>186</v>
      </c>
      <c r="D62" s="5" t="s">
        <v>509</v>
      </c>
      <c r="E62" s="3" t="s">
        <v>82</v>
      </c>
      <c r="F62" s="3" t="s">
        <v>63</v>
      </c>
      <c r="G62" s="3" t="s">
        <v>188</v>
      </c>
      <c r="H62" s="3" t="s">
        <v>65</v>
      </c>
      <c r="I62" s="3" t="s">
        <v>66</v>
      </c>
      <c r="J62" s="3" t="s">
        <v>218</v>
      </c>
      <c r="K62" s="3" t="s">
        <v>125</v>
      </c>
      <c r="L62" s="3" t="s">
        <v>539</v>
      </c>
      <c r="M62" s="233">
        <v>58238</v>
      </c>
      <c r="N62" s="6" t="s">
        <v>540</v>
      </c>
      <c r="O62" s="3" t="s">
        <v>541</v>
      </c>
      <c r="P62" s="115" t="s">
        <v>114</v>
      </c>
      <c r="Q62" s="3" t="s">
        <v>542</v>
      </c>
      <c r="R62" s="115" t="s">
        <v>74</v>
      </c>
      <c r="S62" s="52" t="s">
        <v>75</v>
      </c>
      <c r="T62" s="116" t="s">
        <v>104</v>
      </c>
      <c r="U62" s="8">
        <v>0.5</v>
      </c>
      <c r="V62" s="7">
        <v>0.15</v>
      </c>
      <c r="W62" s="7">
        <v>0.15</v>
      </c>
      <c r="X62" s="7">
        <v>0.2</v>
      </c>
      <c r="Y62" s="234">
        <v>1</v>
      </c>
      <c r="Z62" s="235">
        <v>0.82099999999999995</v>
      </c>
      <c r="AA62" s="218">
        <v>1</v>
      </c>
      <c r="AB62" s="21" t="s">
        <v>543</v>
      </c>
      <c r="AC62" s="22" t="s">
        <v>516</v>
      </c>
      <c r="AD62" s="236" t="s">
        <v>544</v>
      </c>
      <c r="AE62" s="237">
        <v>83.18</v>
      </c>
      <c r="AF62" s="46">
        <v>1</v>
      </c>
      <c r="AG62" s="231" t="s">
        <v>545</v>
      </c>
      <c r="AH62" s="22" t="s">
        <v>519</v>
      </c>
      <c r="AI62" s="162" t="s">
        <v>546</v>
      </c>
      <c r="AJ62" s="3"/>
      <c r="AK62" s="3"/>
      <c r="AL62" s="11"/>
      <c r="AM62" s="3"/>
      <c r="AN62" s="3"/>
      <c r="AO62" s="10"/>
      <c r="AP62" s="10"/>
      <c r="AQ62" s="131"/>
      <c r="AR62" s="10"/>
      <c r="AS62" s="10"/>
      <c r="AT62" s="238">
        <v>0.83</v>
      </c>
      <c r="AU62" s="229">
        <v>0.83</v>
      </c>
      <c r="AV62" s="165">
        <v>0</v>
      </c>
      <c r="AW62" s="229">
        <v>0.52</v>
      </c>
      <c r="AX62" s="239">
        <v>0.77910000000000001</v>
      </c>
      <c r="AY62" s="6"/>
      <c r="AZ62" s="6"/>
      <c r="BA62" s="6"/>
      <c r="BB62" s="6"/>
      <c r="BC62" s="6"/>
      <c r="BD62" s="134"/>
      <c r="BE62" s="127"/>
    </row>
    <row r="63" spans="1:59" ht="80.099999999999994" hidden="1" customHeight="1" x14ac:dyDescent="0.25">
      <c r="A63" s="4">
        <v>38</v>
      </c>
      <c r="B63" s="3" t="s">
        <v>547</v>
      </c>
      <c r="C63" s="111" t="s">
        <v>60</v>
      </c>
      <c r="D63" s="5" t="s">
        <v>548</v>
      </c>
      <c r="E63" s="3" t="s">
        <v>82</v>
      </c>
      <c r="F63" s="3" t="s">
        <v>63</v>
      </c>
      <c r="G63" s="3" t="s">
        <v>64</v>
      </c>
      <c r="H63" s="3" t="s">
        <v>65</v>
      </c>
      <c r="I63" s="3" t="s">
        <v>549</v>
      </c>
      <c r="J63" s="3" t="s">
        <v>550</v>
      </c>
      <c r="K63" s="3" t="s">
        <v>253</v>
      </c>
      <c r="L63" s="3" t="s">
        <v>551</v>
      </c>
      <c r="M63" s="15">
        <v>0</v>
      </c>
      <c r="N63" s="6" t="s">
        <v>552</v>
      </c>
      <c r="O63" s="3" t="s">
        <v>553</v>
      </c>
      <c r="P63" s="115" t="s">
        <v>101</v>
      </c>
      <c r="Q63" s="3" t="s">
        <v>554</v>
      </c>
      <c r="R63" s="115" t="s">
        <v>74</v>
      </c>
      <c r="S63" s="114" t="s">
        <v>75</v>
      </c>
      <c r="T63" s="116" t="s">
        <v>76</v>
      </c>
      <c r="U63" s="8" t="s">
        <v>93</v>
      </c>
      <c r="V63" s="7">
        <v>0</v>
      </c>
      <c r="W63" s="7">
        <v>1</v>
      </c>
      <c r="X63" s="7">
        <v>1</v>
      </c>
      <c r="Y63" s="234">
        <v>1</v>
      </c>
      <c r="Z63" s="224">
        <v>0</v>
      </c>
      <c r="AA63" s="218" t="s">
        <v>555</v>
      </c>
      <c r="AB63" s="21" t="s">
        <v>556</v>
      </c>
      <c r="AC63" s="22" t="s">
        <v>557</v>
      </c>
      <c r="AD63" s="3" t="s">
        <v>558</v>
      </c>
      <c r="AE63" s="52">
        <v>0</v>
      </c>
      <c r="AF63" s="22">
        <v>0</v>
      </c>
      <c r="AG63" s="131" t="s">
        <v>559</v>
      </c>
      <c r="AH63" s="22" t="s">
        <v>557</v>
      </c>
      <c r="AI63" s="10" t="s">
        <v>560</v>
      </c>
      <c r="AJ63" s="3"/>
      <c r="AK63" s="3"/>
      <c r="AL63" s="11"/>
      <c r="AM63" s="3"/>
      <c r="AN63" s="3"/>
      <c r="AO63" s="10"/>
      <c r="AP63" s="10"/>
      <c r="AQ63" s="131"/>
      <c r="AR63" s="10"/>
      <c r="AS63" s="10"/>
      <c r="AT63" s="72">
        <v>0</v>
      </c>
      <c r="AU63" s="72">
        <v>0</v>
      </c>
      <c r="AV63" s="10"/>
      <c r="AW63" s="132" t="s">
        <v>135</v>
      </c>
      <c r="AX63" s="132">
        <v>0</v>
      </c>
      <c r="AY63" s="6"/>
      <c r="AZ63" s="6"/>
      <c r="BA63" s="6"/>
      <c r="BB63" s="6"/>
      <c r="BC63" s="6"/>
      <c r="BD63" s="134"/>
      <c r="BE63" s="127"/>
    </row>
    <row r="64" spans="1:59" ht="80.099999999999994" hidden="1" customHeight="1" x14ac:dyDescent="0.25">
      <c r="A64" s="4">
        <v>39</v>
      </c>
      <c r="B64" s="3" t="s">
        <v>547</v>
      </c>
      <c r="C64" s="111" t="s">
        <v>60</v>
      </c>
      <c r="D64" s="5" t="s">
        <v>548</v>
      </c>
      <c r="E64" s="3" t="s">
        <v>82</v>
      </c>
      <c r="F64" s="3" t="s">
        <v>63</v>
      </c>
      <c r="G64" s="3" t="s">
        <v>64</v>
      </c>
      <c r="H64" s="3" t="s">
        <v>65</v>
      </c>
      <c r="I64" s="3" t="s">
        <v>66</v>
      </c>
      <c r="J64" s="3" t="s">
        <v>83</v>
      </c>
      <c r="K64" s="3" t="s">
        <v>561</v>
      </c>
      <c r="L64" s="3" t="s">
        <v>562</v>
      </c>
      <c r="M64" s="15">
        <v>0</v>
      </c>
      <c r="N64" s="6" t="s">
        <v>563</v>
      </c>
      <c r="O64" s="3" t="s">
        <v>564</v>
      </c>
      <c r="P64" s="115" t="s">
        <v>101</v>
      </c>
      <c r="Q64" s="3" t="s">
        <v>554</v>
      </c>
      <c r="R64" s="115" t="s">
        <v>74</v>
      </c>
      <c r="S64" s="114" t="s">
        <v>75</v>
      </c>
      <c r="T64" s="116" t="s">
        <v>76</v>
      </c>
      <c r="U64" s="8">
        <v>0</v>
      </c>
      <c r="V64" s="7">
        <v>1</v>
      </c>
      <c r="W64" s="7">
        <v>1</v>
      </c>
      <c r="X64" s="7">
        <v>1</v>
      </c>
      <c r="Y64" s="240">
        <v>1</v>
      </c>
      <c r="Z64" s="224">
        <v>0</v>
      </c>
      <c r="AA64" s="218" t="s">
        <v>555</v>
      </c>
      <c r="AB64" s="5" t="s">
        <v>565</v>
      </c>
      <c r="AC64" s="22" t="s">
        <v>557</v>
      </c>
      <c r="AD64" s="3" t="s">
        <v>566</v>
      </c>
      <c r="AE64" s="22">
        <v>0</v>
      </c>
      <c r="AF64" s="22">
        <v>0</v>
      </c>
      <c r="AG64" s="131" t="s">
        <v>567</v>
      </c>
      <c r="AH64" s="22" t="s">
        <v>557</v>
      </c>
      <c r="AI64" s="10" t="s">
        <v>568</v>
      </c>
      <c r="AJ64" s="3"/>
      <c r="AK64" s="3"/>
      <c r="AL64" s="11"/>
      <c r="AM64" s="3"/>
      <c r="AN64" s="3"/>
      <c r="AO64" s="10"/>
      <c r="AP64" s="10"/>
      <c r="AQ64" s="131"/>
      <c r="AR64" s="10"/>
      <c r="AS64" s="10"/>
      <c r="AT64" s="72">
        <v>0</v>
      </c>
      <c r="AU64" s="72">
        <v>0</v>
      </c>
      <c r="AV64" s="10"/>
      <c r="AW64" s="241" t="s">
        <v>135</v>
      </c>
      <c r="AX64" s="132">
        <v>0</v>
      </c>
      <c r="AY64" s="6"/>
      <c r="AZ64" s="6"/>
      <c r="BA64" s="6"/>
      <c r="BB64" s="6"/>
      <c r="BC64" s="6"/>
      <c r="BD64" s="134"/>
      <c r="BE64" s="127"/>
    </row>
    <row r="65" spans="1:59" ht="80.099999999999994" hidden="1" customHeight="1" x14ac:dyDescent="0.25">
      <c r="A65" s="4">
        <v>39.1</v>
      </c>
      <c r="B65" s="3" t="s">
        <v>547</v>
      </c>
      <c r="C65" s="111" t="s">
        <v>60</v>
      </c>
      <c r="D65" s="5" t="s">
        <v>548</v>
      </c>
      <c r="E65" s="3" t="s">
        <v>82</v>
      </c>
      <c r="F65" s="3" t="s">
        <v>63</v>
      </c>
      <c r="G65" s="3" t="s">
        <v>64</v>
      </c>
      <c r="H65" s="3" t="s">
        <v>65</v>
      </c>
      <c r="I65" s="3" t="s">
        <v>66</v>
      </c>
      <c r="J65" s="3" t="s">
        <v>83</v>
      </c>
      <c r="K65" s="3" t="s">
        <v>561</v>
      </c>
      <c r="L65" s="3" t="s">
        <v>562</v>
      </c>
      <c r="M65" s="15">
        <v>1</v>
      </c>
      <c r="N65" s="6" t="s">
        <v>569</v>
      </c>
      <c r="O65" s="3" t="s">
        <v>570</v>
      </c>
      <c r="P65" s="115" t="s">
        <v>101</v>
      </c>
      <c r="Q65" s="3" t="s">
        <v>571</v>
      </c>
      <c r="R65" s="115" t="s">
        <v>138</v>
      </c>
      <c r="S65" s="114" t="s">
        <v>75</v>
      </c>
      <c r="T65" s="116" t="s">
        <v>76</v>
      </c>
      <c r="U65" s="20">
        <v>1</v>
      </c>
      <c r="V65" s="7">
        <v>0</v>
      </c>
      <c r="W65" s="7" t="s">
        <v>93</v>
      </c>
      <c r="X65" s="7" t="s">
        <v>93</v>
      </c>
      <c r="Y65" s="242">
        <v>1</v>
      </c>
      <c r="Z65" s="159">
        <v>0</v>
      </c>
      <c r="AA65" s="218" t="s">
        <v>555</v>
      </c>
      <c r="AB65" s="21" t="s">
        <v>572</v>
      </c>
      <c r="AC65" s="22" t="s">
        <v>557</v>
      </c>
      <c r="AD65" s="3" t="s">
        <v>573</v>
      </c>
      <c r="AE65" s="22">
        <v>0</v>
      </c>
      <c r="AF65" s="22" t="s">
        <v>555</v>
      </c>
      <c r="AG65" s="131" t="s">
        <v>567</v>
      </c>
      <c r="AH65" s="22" t="s">
        <v>557</v>
      </c>
      <c r="AI65" s="10" t="s">
        <v>574</v>
      </c>
      <c r="AJ65" s="3"/>
      <c r="AK65" s="3"/>
      <c r="AL65" s="11"/>
      <c r="AM65" s="3"/>
      <c r="AN65" s="3"/>
      <c r="AO65" s="10"/>
      <c r="AP65" s="10"/>
      <c r="AQ65" s="131"/>
      <c r="AR65" s="10"/>
      <c r="AS65" s="10"/>
      <c r="AT65" s="72">
        <v>0</v>
      </c>
      <c r="AU65" s="72">
        <v>0</v>
      </c>
      <c r="AV65" s="10"/>
      <c r="AW65" s="241">
        <v>0</v>
      </c>
      <c r="AX65" s="241" t="s">
        <v>135</v>
      </c>
      <c r="AY65" s="6"/>
      <c r="AZ65" s="6"/>
      <c r="BA65" s="6"/>
      <c r="BB65" s="6"/>
      <c r="BC65" s="6"/>
      <c r="BD65" s="134"/>
      <c r="BE65" s="127"/>
    </row>
    <row r="66" spans="1:59" ht="80.099999999999994" hidden="1" customHeight="1" x14ac:dyDescent="0.25">
      <c r="A66" s="4">
        <v>40</v>
      </c>
      <c r="B66" s="3" t="s">
        <v>575</v>
      </c>
      <c r="C66" s="111" t="s">
        <v>576</v>
      </c>
      <c r="D66" s="5" t="s">
        <v>577</v>
      </c>
      <c r="E66" s="3" t="s">
        <v>82</v>
      </c>
      <c r="F66" s="3" t="s">
        <v>63</v>
      </c>
      <c r="G66" s="3" t="s">
        <v>64</v>
      </c>
      <c r="H66" s="3" t="s">
        <v>65</v>
      </c>
      <c r="I66" s="3" t="s">
        <v>578</v>
      </c>
      <c r="J66" s="3" t="s">
        <v>579</v>
      </c>
      <c r="K66" s="3" t="s">
        <v>125</v>
      </c>
      <c r="L66" s="3" t="s">
        <v>580</v>
      </c>
      <c r="M66" s="5" t="s">
        <v>581</v>
      </c>
      <c r="N66" s="6" t="s">
        <v>582</v>
      </c>
      <c r="O66" s="3" t="s">
        <v>583</v>
      </c>
      <c r="P66" s="115" t="s">
        <v>72</v>
      </c>
      <c r="Q66" s="3" t="s">
        <v>584</v>
      </c>
      <c r="R66" s="115" t="s">
        <v>74</v>
      </c>
      <c r="S66" s="114" t="s">
        <v>246</v>
      </c>
      <c r="T66" s="116" t="s">
        <v>104</v>
      </c>
      <c r="U66" s="8">
        <v>0</v>
      </c>
      <c r="V66" s="7">
        <v>1</v>
      </c>
      <c r="W66" s="7">
        <v>1</v>
      </c>
      <c r="X66" s="7">
        <v>1</v>
      </c>
      <c r="Y66" s="242">
        <v>1</v>
      </c>
      <c r="Z66" s="160" t="s">
        <v>555</v>
      </c>
      <c r="AA66" s="218" t="s">
        <v>555</v>
      </c>
      <c r="AB66" s="5" t="s">
        <v>585</v>
      </c>
      <c r="AC66" s="25" t="s">
        <v>586</v>
      </c>
      <c r="AD66" s="5" t="s">
        <v>587</v>
      </c>
      <c r="AE66" s="22">
        <v>0</v>
      </c>
      <c r="AF66" s="22" t="s">
        <v>555</v>
      </c>
      <c r="AG66" s="131" t="s">
        <v>588</v>
      </c>
      <c r="AH66" s="10" t="s">
        <v>586</v>
      </c>
      <c r="AI66" s="3" t="s">
        <v>589</v>
      </c>
      <c r="AJ66" s="3"/>
      <c r="AK66" s="3"/>
      <c r="AL66" s="11"/>
      <c r="AM66" s="3"/>
      <c r="AN66" s="3"/>
      <c r="AO66" s="10"/>
      <c r="AP66" s="10"/>
      <c r="AQ66" s="131"/>
      <c r="AR66" s="10"/>
      <c r="AS66" s="10"/>
      <c r="AT66" s="26">
        <v>0</v>
      </c>
      <c r="AU66" s="26">
        <v>0</v>
      </c>
      <c r="AV66" s="26">
        <v>0</v>
      </c>
      <c r="AW66" s="241" t="s">
        <v>135</v>
      </c>
      <c r="AX66" s="140">
        <v>1</v>
      </c>
      <c r="AY66" s="6"/>
      <c r="AZ66" s="6"/>
      <c r="BA66" s="6"/>
      <c r="BB66" s="6"/>
      <c r="BC66" s="6"/>
      <c r="BD66" s="134"/>
      <c r="BE66" s="127" t="s">
        <v>590</v>
      </c>
      <c r="BF66" s="195">
        <v>2025121000422070</v>
      </c>
      <c r="BG66" s="170">
        <v>45849</v>
      </c>
    </row>
    <row r="67" spans="1:59" ht="80.099999999999994" hidden="1" customHeight="1" x14ac:dyDescent="0.25">
      <c r="A67" s="4">
        <v>40.1</v>
      </c>
      <c r="B67" s="3" t="s">
        <v>575</v>
      </c>
      <c r="C67" s="111" t="s">
        <v>576</v>
      </c>
      <c r="D67" s="5" t="s">
        <v>577</v>
      </c>
      <c r="E67" s="3" t="s">
        <v>82</v>
      </c>
      <c r="F67" s="3" t="s">
        <v>63</v>
      </c>
      <c r="G67" s="3" t="s">
        <v>64</v>
      </c>
      <c r="H67" s="3" t="s">
        <v>65</v>
      </c>
      <c r="I67" s="3" t="s">
        <v>578</v>
      </c>
      <c r="J67" s="3" t="s">
        <v>579</v>
      </c>
      <c r="K67" s="3" t="s">
        <v>125</v>
      </c>
      <c r="L67" s="3" t="s">
        <v>580</v>
      </c>
      <c r="M67" s="5" t="s">
        <v>591</v>
      </c>
      <c r="N67" s="6" t="s">
        <v>592</v>
      </c>
      <c r="O67" s="3" t="s">
        <v>593</v>
      </c>
      <c r="P67" s="115" t="s">
        <v>72</v>
      </c>
      <c r="Q67" s="3" t="s">
        <v>594</v>
      </c>
      <c r="R67" s="115" t="s">
        <v>138</v>
      </c>
      <c r="S67" s="114" t="s">
        <v>75</v>
      </c>
      <c r="T67" s="116" t="s">
        <v>104</v>
      </c>
      <c r="U67" s="210">
        <v>0</v>
      </c>
      <c r="V67" s="211">
        <v>2</v>
      </c>
      <c r="W67" s="211">
        <v>2</v>
      </c>
      <c r="X67" s="211">
        <v>2</v>
      </c>
      <c r="Y67" s="243">
        <v>6</v>
      </c>
      <c r="Z67" s="160">
        <v>1</v>
      </c>
      <c r="AA67" s="218">
        <v>1</v>
      </c>
      <c r="AB67" s="5" t="s">
        <v>595</v>
      </c>
      <c r="AC67" s="25" t="s">
        <v>586</v>
      </c>
      <c r="AD67" s="5" t="s">
        <v>596</v>
      </c>
      <c r="AE67" s="22">
        <v>2</v>
      </c>
      <c r="AF67" s="22">
        <v>100</v>
      </c>
      <c r="AG67" s="131" t="s">
        <v>597</v>
      </c>
      <c r="AH67" s="10" t="s">
        <v>586</v>
      </c>
      <c r="AI67" s="3" t="s">
        <v>598</v>
      </c>
      <c r="AJ67" s="3"/>
      <c r="AK67" s="3"/>
      <c r="AL67" s="11"/>
      <c r="AM67" s="3"/>
      <c r="AN67" s="3"/>
      <c r="AO67" s="10"/>
      <c r="AP67" s="10"/>
      <c r="AQ67" s="131"/>
      <c r="AR67" s="10"/>
      <c r="AS67" s="10"/>
      <c r="AT67" s="26">
        <v>1</v>
      </c>
      <c r="AU67" s="26">
        <v>1</v>
      </c>
      <c r="AV67" s="22">
        <v>0</v>
      </c>
      <c r="AW67" s="241" t="s">
        <v>135</v>
      </c>
      <c r="AX67" s="140">
        <v>1</v>
      </c>
      <c r="AY67" s="6"/>
      <c r="AZ67" s="6"/>
      <c r="BA67" s="6"/>
      <c r="BB67" s="6"/>
      <c r="BC67" s="6"/>
      <c r="BD67" s="134"/>
      <c r="BE67" s="127"/>
    </row>
    <row r="68" spans="1:59" ht="80.099999999999994" hidden="1" customHeight="1" x14ac:dyDescent="0.25">
      <c r="A68" s="4">
        <v>40.200000000000003</v>
      </c>
      <c r="B68" s="3" t="s">
        <v>575</v>
      </c>
      <c r="C68" s="111" t="s">
        <v>576</v>
      </c>
      <c r="D68" s="5" t="s">
        <v>577</v>
      </c>
      <c r="E68" s="3" t="s">
        <v>82</v>
      </c>
      <c r="F68" s="3" t="s">
        <v>63</v>
      </c>
      <c r="G68" s="3" t="s">
        <v>64</v>
      </c>
      <c r="H68" s="3" t="s">
        <v>65</v>
      </c>
      <c r="I68" s="3" t="s">
        <v>578</v>
      </c>
      <c r="J68" s="3" t="s">
        <v>579</v>
      </c>
      <c r="K68" s="3" t="s">
        <v>125</v>
      </c>
      <c r="L68" s="3" t="s">
        <v>580</v>
      </c>
      <c r="M68" s="5" t="s">
        <v>599</v>
      </c>
      <c r="N68" s="6" t="s">
        <v>600</v>
      </c>
      <c r="O68" s="3" t="s">
        <v>601</v>
      </c>
      <c r="P68" s="115" t="s">
        <v>72</v>
      </c>
      <c r="Q68" s="3" t="s">
        <v>602</v>
      </c>
      <c r="R68" s="115" t="s">
        <v>74</v>
      </c>
      <c r="S68" s="114" t="s">
        <v>246</v>
      </c>
      <c r="T68" s="116" t="s">
        <v>104</v>
      </c>
      <c r="U68" s="8">
        <v>0</v>
      </c>
      <c r="V68" s="7">
        <v>1</v>
      </c>
      <c r="W68" s="7">
        <v>1</v>
      </c>
      <c r="X68" s="7">
        <v>1</v>
      </c>
      <c r="Y68" s="242">
        <v>1</v>
      </c>
      <c r="Z68" s="160" t="s">
        <v>555</v>
      </c>
      <c r="AA68" s="218" t="s">
        <v>555</v>
      </c>
      <c r="AB68" s="5" t="s">
        <v>603</v>
      </c>
      <c r="AC68" s="22" t="s">
        <v>604</v>
      </c>
      <c r="AD68" s="5" t="s">
        <v>605</v>
      </c>
      <c r="AE68" s="26">
        <v>1</v>
      </c>
      <c r="AF68" s="26">
        <v>1</v>
      </c>
      <c r="AG68" s="131" t="s">
        <v>606</v>
      </c>
      <c r="AH68" s="10" t="s">
        <v>586</v>
      </c>
      <c r="AI68" s="10" t="s">
        <v>607</v>
      </c>
      <c r="AJ68" s="3"/>
      <c r="AK68" s="3"/>
      <c r="AL68" s="11"/>
      <c r="AM68" s="3"/>
      <c r="AN68" s="3"/>
      <c r="AO68" s="10"/>
      <c r="AP68" s="10"/>
      <c r="AQ68" s="131"/>
      <c r="AR68" s="10"/>
      <c r="AS68" s="10"/>
      <c r="AT68" s="26">
        <v>1</v>
      </c>
      <c r="AU68" s="26">
        <v>1</v>
      </c>
      <c r="AV68" s="26">
        <v>0</v>
      </c>
      <c r="AW68" s="241" t="s">
        <v>135</v>
      </c>
      <c r="AX68" s="140">
        <v>1</v>
      </c>
      <c r="AY68" s="6"/>
      <c r="AZ68" s="6"/>
      <c r="BA68" s="6"/>
      <c r="BB68" s="6"/>
      <c r="BC68" s="6"/>
      <c r="BD68" s="134"/>
      <c r="BE68" s="127" t="s">
        <v>590</v>
      </c>
      <c r="BF68" s="195">
        <v>2025121000422070</v>
      </c>
      <c r="BG68" s="170">
        <v>45849</v>
      </c>
    </row>
    <row r="69" spans="1:59" ht="80.099999999999994" hidden="1" customHeight="1" x14ac:dyDescent="0.25">
      <c r="A69" s="4">
        <v>41</v>
      </c>
      <c r="B69" s="3" t="s">
        <v>575</v>
      </c>
      <c r="C69" s="111" t="s">
        <v>576</v>
      </c>
      <c r="D69" s="5" t="s">
        <v>577</v>
      </c>
      <c r="E69" s="3" t="s">
        <v>82</v>
      </c>
      <c r="F69" s="3" t="s">
        <v>63</v>
      </c>
      <c r="G69" s="3" t="s">
        <v>64</v>
      </c>
      <c r="H69" s="3" t="s">
        <v>65</v>
      </c>
      <c r="I69" s="3" t="s">
        <v>578</v>
      </c>
      <c r="J69" s="3" t="s">
        <v>579</v>
      </c>
      <c r="K69" s="3" t="s">
        <v>125</v>
      </c>
      <c r="L69" s="3" t="s">
        <v>608</v>
      </c>
      <c r="M69" s="5" t="s">
        <v>609</v>
      </c>
      <c r="N69" s="6" t="s">
        <v>582</v>
      </c>
      <c r="O69" s="3" t="s">
        <v>610</v>
      </c>
      <c r="P69" s="115" t="s">
        <v>72</v>
      </c>
      <c r="Q69" s="3" t="s">
        <v>611</v>
      </c>
      <c r="R69" s="115" t="s">
        <v>74</v>
      </c>
      <c r="S69" s="114" t="s">
        <v>246</v>
      </c>
      <c r="T69" s="116" t="s">
        <v>104</v>
      </c>
      <c r="U69" s="8">
        <v>0</v>
      </c>
      <c r="V69" s="7">
        <v>1</v>
      </c>
      <c r="W69" s="7">
        <v>1</v>
      </c>
      <c r="X69" s="7">
        <v>1</v>
      </c>
      <c r="Y69" s="242">
        <v>1</v>
      </c>
      <c r="Z69" s="160" t="s">
        <v>555</v>
      </c>
      <c r="AA69" s="218" t="s">
        <v>555</v>
      </c>
      <c r="AB69" s="5" t="s">
        <v>612</v>
      </c>
      <c r="AC69" s="22"/>
      <c r="AD69" s="5" t="s">
        <v>605</v>
      </c>
      <c r="AE69" s="22" t="s">
        <v>613</v>
      </c>
      <c r="AF69" s="22" t="s">
        <v>613</v>
      </c>
      <c r="AG69" s="131" t="s">
        <v>614</v>
      </c>
      <c r="AH69" s="10" t="s">
        <v>586</v>
      </c>
      <c r="AI69" s="10" t="s">
        <v>605</v>
      </c>
      <c r="AJ69" s="3"/>
      <c r="AK69" s="3"/>
      <c r="AL69" s="11"/>
      <c r="AM69" s="3"/>
      <c r="AN69" s="3"/>
      <c r="AO69" s="10"/>
      <c r="AP69" s="10"/>
      <c r="AQ69" s="131"/>
      <c r="AR69" s="10"/>
      <c r="AS69" s="10"/>
      <c r="AT69" s="131">
        <v>0</v>
      </c>
      <c r="AU69" s="131">
        <v>0</v>
      </c>
      <c r="AV69" s="26">
        <v>0</v>
      </c>
      <c r="AW69" s="140">
        <v>0.64</v>
      </c>
      <c r="AX69" s="140">
        <v>0.36</v>
      </c>
      <c r="AY69" s="6"/>
      <c r="AZ69" s="6"/>
      <c r="BA69" s="6"/>
      <c r="BB69" s="6"/>
      <c r="BC69" s="6"/>
      <c r="BD69" s="134"/>
      <c r="BE69" s="127" t="s">
        <v>590</v>
      </c>
      <c r="BF69" s="195">
        <v>2025121000422070</v>
      </c>
      <c r="BG69" s="170">
        <v>45849</v>
      </c>
    </row>
    <row r="70" spans="1:59" ht="80.099999999999994" hidden="1" customHeight="1" x14ac:dyDescent="0.25">
      <c r="A70" s="4">
        <v>42</v>
      </c>
      <c r="B70" s="3" t="s">
        <v>575</v>
      </c>
      <c r="C70" s="111" t="s">
        <v>576</v>
      </c>
      <c r="D70" s="5" t="s">
        <v>577</v>
      </c>
      <c r="E70" s="3" t="s">
        <v>82</v>
      </c>
      <c r="F70" s="3" t="s">
        <v>63</v>
      </c>
      <c r="G70" s="3" t="s">
        <v>64</v>
      </c>
      <c r="H70" s="3" t="s">
        <v>65</v>
      </c>
      <c r="I70" s="3" t="s">
        <v>95</v>
      </c>
      <c r="J70" s="3" t="s">
        <v>391</v>
      </c>
      <c r="K70" s="3" t="s">
        <v>125</v>
      </c>
      <c r="L70" s="3" t="s">
        <v>615</v>
      </c>
      <c r="M70" s="24" t="s">
        <v>616</v>
      </c>
      <c r="N70" s="6" t="s">
        <v>617</v>
      </c>
      <c r="O70" s="24" t="s">
        <v>618</v>
      </c>
      <c r="P70" s="115" t="s">
        <v>72</v>
      </c>
      <c r="Q70" s="24" t="s">
        <v>619</v>
      </c>
      <c r="R70" s="115" t="s">
        <v>74</v>
      </c>
      <c r="S70" s="52" t="s">
        <v>246</v>
      </c>
      <c r="T70" s="116" t="s">
        <v>104</v>
      </c>
      <c r="U70" s="8">
        <v>0</v>
      </c>
      <c r="V70" s="7">
        <v>1</v>
      </c>
      <c r="W70" s="7">
        <v>1</v>
      </c>
      <c r="X70" s="7">
        <v>1</v>
      </c>
      <c r="Y70" s="234">
        <v>1</v>
      </c>
      <c r="Z70" s="218">
        <v>1</v>
      </c>
      <c r="AA70" s="218">
        <v>1</v>
      </c>
      <c r="AB70" s="222" t="s">
        <v>620</v>
      </c>
      <c r="AC70" s="10" t="s">
        <v>621</v>
      </c>
      <c r="AD70" s="5" t="s">
        <v>622</v>
      </c>
      <c r="AE70" s="26">
        <v>1</v>
      </c>
      <c r="AF70" s="26">
        <v>1</v>
      </c>
      <c r="AG70" s="244" t="s">
        <v>623</v>
      </c>
      <c r="AH70" s="10" t="s">
        <v>621</v>
      </c>
      <c r="AI70" s="10" t="s">
        <v>622</v>
      </c>
      <c r="AJ70" s="3"/>
      <c r="AK70" s="3"/>
      <c r="AL70" s="11"/>
      <c r="AM70" s="3"/>
      <c r="AN70" s="3"/>
      <c r="AO70" s="10"/>
      <c r="AP70" s="10"/>
      <c r="AQ70" s="131"/>
      <c r="AR70" s="10"/>
      <c r="AS70" s="10"/>
      <c r="AT70" s="26">
        <v>1</v>
      </c>
      <c r="AU70" s="26">
        <v>1</v>
      </c>
      <c r="AV70" s="26">
        <v>0</v>
      </c>
      <c r="AW70" s="140">
        <v>1</v>
      </c>
      <c r="AX70" s="140">
        <v>1</v>
      </c>
      <c r="AY70" s="6"/>
      <c r="AZ70" s="6"/>
      <c r="BA70" s="6"/>
      <c r="BB70" s="6"/>
      <c r="BC70" s="6"/>
      <c r="BD70" s="134"/>
      <c r="BE70" s="127" t="s">
        <v>590</v>
      </c>
      <c r="BF70" s="195">
        <v>2025121000422070</v>
      </c>
      <c r="BG70" s="170">
        <v>45849</v>
      </c>
    </row>
    <row r="71" spans="1:59" ht="80.099999999999994" hidden="1" customHeight="1" x14ac:dyDescent="0.25">
      <c r="A71" s="4">
        <v>43</v>
      </c>
      <c r="B71" s="3" t="s">
        <v>575</v>
      </c>
      <c r="C71" s="111" t="s">
        <v>576</v>
      </c>
      <c r="D71" s="5" t="s">
        <v>577</v>
      </c>
      <c r="E71" s="3" t="s">
        <v>82</v>
      </c>
      <c r="F71" s="3" t="s">
        <v>63</v>
      </c>
      <c r="G71" s="3" t="s">
        <v>64</v>
      </c>
      <c r="H71" s="3" t="s">
        <v>65</v>
      </c>
      <c r="I71" s="3" t="s">
        <v>578</v>
      </c>
      <c r="J71" s="3" t="s">
        <v>579</v>
      </c>
      <c r="K71" s="3" t="s">
        <v>125</v>
      </c>
      <c r="L71" s="3" t="s">
        <v>624</v>
      </c>
      <c r="M71" s="5" t="s">
        <v>625</v>
      </c>
      <c r="N71" s="6" t="s">
        <v>626</v>
      </c>
      <c r="O71" s="3" t="s">
        <v>627</v>
      </c>
      <c r="P71" s="115" t="s">
        <v>72</v>
      </c>
      <c r="Q71" s="3" t="s">
        <v>628</v>
      </c>
      <c r="R71" s="115" t="s">
        <v>74</v>
      </c>
      <c r="S71" s="114" t="s">
        <v>75</v>
      </c>
      <c r="T71" s="116" t="s">
        <v>76</v>
      </c>
      <c r="U71" s="8">
        <v>0</v>
      </c>
      <c r="V71" s="7">
        <v>0.1</v>
      </c>
      <c r="W71" s="7">
        <v>0.4</v>
      </c>
      <c r="X71" s="7">
        <v>0.5</v>
      </c>
      <c r="Y71" s="242">
        <v>1</v>
      </c>
      <c r="Z71" s="160">
        <v>10</v>
      </c>
      <c r="AA71" s="218">
        <v>0.25</v>
      </c>
      <c r="AB71" s="5" t="s">
        <v>629</v>
      </c>
      <c r="AC71" s="25" t="s">
        <v>630</v>
      </c>
      <c r="AD71" s="5" t="s">
        <v>631</v>
      </c>
      <c r="AE71" s="22">
        <v>17</v>
      </c>
      <c r="AF71" s="152">
        <v>0.42499999999999999</v>
      </c>
      <c r="AG71" s="131" t="s">
        <v>632</v>
      </c>
      <c r="AH71" s="10" t="s">
        <v>630</v>
      </c>
      <c r="AI71" s="10" t="s">
        <v>633</v>
      </c>
      <c r="AJ71" s="3"/>
      <c r="AK71" s="3"/>
      <c r="AL71" s="11"/>
      <c r="AM71" s="3"/>
      <c r="AN71" s="3"/>
      <c r="AO71" s="10"/>
      <c r="AP71" s="10"/>
      <c r="AQ71" s="131"/>
      <c r="AR71" s="10"/>
      <c r="AS71" s="10"/>
      <c r="AT71" s="22">
        <v>17</v>
      </c>
      <c r="AU71" s="152">
        <v>0.42499999999999999</v>
      </c>
      <c r="AV71" s="26">
        <v>0</v>
      </c>
      <c r="AW71" s="140">
        <v>1</v>
      </c>
      <c r="AX71" s="140">
        <v>1</v>
      </c>
      <c r="AY71" s="6"/>
      <c r="AZ71" s="6"/>
      <c r="BA71" s="6"/>
      <c r="BB71" s="6"/>
      <c r="BC71" s="6"/>
      <c r="BD71" s="134"/>
      <c r="BE71" s="127"/>
    </row>
    <row r="72" spans="1:59" ht="80.099999999999994" hidden="1" customHeight="1" x14ac:dyDescent="0.25">
      <c r="A72" s="4">
        <v>44</v>
      </c>
      <c r="B72" s="3" t="s">
        <v>634</v>
      </c>
      <c r="C72" s="111" t="s">
        <v>186</v>
      </c>
      <c r="D72" s="5" t="s">
        <v>635</v>
      </c>
      <c r="E72" s="3" t="s">
        <v>82</v>
      </c>
      <c r="F72" s="3" t="s">
        <v>63</v>
      </c>
      <c r="G72" s="3" t="s">
        <v>64</v>
      </c>
      <c r="H72" s="3" t="s">
        <v>65</v>
      </c>
      <c r="I72" s="3" t="s">
        <v>95</v>
      </c>
      <c r="J72" s="3" t="s">
        <v>96</v>
      </c>
      <c r="K72" s="3" t="s">
        <v>636</v>
      </c>
      <c r="L72" s="3" t="s">
        <v>637</v>
      </c>
      <c r="M72" s="15">
        <v>0</v>
      </c>
      <c r="N72" s="6" t="s">
        <v>638</v>
      </c>
      <c r="O72" s="3" t="s">
        <v>639</v>
      </c>
      <c r="P72" s="115" t="s">
        <v>72</v>
      </c>
      <c r="Q72" s="3" t="s">
        <v>640</v>
      </c>
      <c r="R72" s="115" t="s">
        <v>74</v>
      </c>
      <c r="S72" s="52" t="s">
        <v>246</v>
      </c>
      <c r="T72" s="116" t="s">
        <v>104</v>
      </c>
      <c r="U72" s="20">
        <v>0</v>
      </c>
      <c r="V72" s="7">
        <v>1</v>
      </c>
      <c r="W72" s="7">
        <v>1</v>
      </c>
      <c r="X72" s="7">
        <v>1</v>
      </c>
      <c r="Y72" s="234">
        <v>1</v>
      </c>
      <c r="Z72" s="159">
        <v>0.25</v>
      </c>
      <c r="AA72" s="218">
        <v>0.25</v>
      </c>
      <c r="AB72" s="21" t="s">
        <v>641</v>
      </c>
      <c r="AC72" s="10" t="s">
        <v>642</v>
      </c>
      <c r="AD72" s="245" t="s">
        <v>643</v>
      </c>
      <c r="AE72" s="26">
        <v>0.25</v>
      </c>
      <c r="AF72" s="26">
        <v>0.25</v>
      </c>
      <c r="AG72" s="131" t="s">
        <v>644</v>
      </c>
      <c r="AH72" s="10" t="s">
        <v>642</v>
      </c>
      <c r="AI72" s="47" t="s">
        <v>645</v>
      </c>
      <c r="AJ72" s="3"/>
      <c r="AK72" s="3"/>
      <c r="AL72" s="11"/>
      <c r="AM72" s="3"/>
      <c r="AN72" s="3"/>
      <c r="AO72" s="10"/>
      <c r="AP72" s="10"/>
      <c r="AQ72" s="131"/>
      <c r="AR72" s="10"/>
      <c r="AS72" s="10"/>
      <c r="AT72" s="246">
        <v>0.5</v>
      </c>
      <c r="AU72" s="223">
        <v>0.5</v>
      </c>
      <c r="AV72" s="160" t="s">
        <v>646</v>
      </c>
      <c r="AW72" s="224" t="s">
        <v>93</v>
      </c>
      <c r="AX72" s="223">
        <v>1</v>
      </c>
      <c r="AY72" s="6"/>
      <c r="AZ72" s="6"/>
      <c r="BA72" s="6"/>
      <c r="BB72" s="6"/>
      <c r="BC72" s="6"/>
      <c r="BD72" s="134"/>
      <c r="BE72" s="127"/>
    </row>
    <row r="73" spans="1:59" ht="80.099999999999994" hidden="1" customHeight="1" x14ac:dyDescent="0.25">
      <c r="A73" s="4">
        <v>45</v>
      </c>
      <c r="B73" s="3" t="s">
        <v>634</v>
      </c>
      <c r="C73" s="111" t="s">
        <v>186</v>
      </c>
      <c r="D73" s="5" t="s">
        <v>635</v>
      </c>
      <c r="E73" s="3" t="s">
        <v>82</v>
      </c>
      <c r="F73" s="3" t="s">
        <v>63</v>
      </c>
      <c r="G73" s="3" t="s">
        <v>64</v>
      </c>
      <c r="H73" s="3" t="s">
        <v>65</v>
      </c>
      <c r="I73" s="3" t="s">
        <v>95</v>
      </c>
      <c r="J73" s="3" t="s">
        <v>96</v>
      </c>
      <c r="K73" s="3" t="s">
        <v>636</v>
      </c>
      <c r="L73" s="3" t="s">
        <v>647</v>
      </c>
      <c r="M73" s="15">
        <v>0</v>
      </c>
      <c r="N73" s="6" t="s">
        <v>648</v>
      </c>
      <c r="O73" s="3" t="s">
        <v>649</v>
      </c>
      <c r="P73" s="115" t="s">
        <v>101</v>
      </c>
      <c r="Q73" s="3" t="s">
        <v>650</v>
      </c>
      <c r="R73" s="115" t="s">
        <v>138</v>
      </c>
      <c r="S73" s="114" t="s">
        <v>75</v>
      </c>
      <c r="T73" s="116" t="s">
        <v>104</v>
      </c>
      <c r="U73" s="20">
        <v>0</v>
      </c>
      <c r="V73" s="15">
        <v>2</v>
      </c>
      <c r="W73" s="15">
        <v>1</v>
      </c>
      <c r="X73" s="15">
        <v>0</v>
      </c>
      <c r="Y73" s="217">
        <v>3</v>
      </c>
      <c r="Z73" s="224">
        <v>0.25</v>
      </c>
      <c r="AA73" s="223">
        <v>0.25</v>
      </c>
      <c r="AB73" s="21" t="s">
        <v>651</v>
      </c>
      <c r="AC73" s="10" t="s">
        <v>652</v>
      </c>
      <c r="AD73" s="247" t="s">
        <v>653</v>
      </c>
      <c r="AE73" s="22">
        <v>0.25</v>
      </c>
      <c r="AF73" s="26">
        <v>0.25</v>
      </c>
      <c r="AG73" s="131" t="s">
        <v>654</v>
      </c>
      <c r="AH73" s="10" t="s">
        <v>652</v>
      </c>
      <c r="AI73" s="162" t="s">
        <v>655</v>
      </c>
      <c r="AJ73" s="3"/>
      <c r="AK73" s="3"/>
      <c r="AL73" s="11"/>
      <c r="AM73" s="3"/>
      <c r="AN73" s="3"/>
      <c r="AO73" s="10"/>
      <c r="AP73" s="10"/>
      <c r="AQ73" s="131"/>
      <c r="AR73" s="10"/>
      <c r="AS73" s="10"/>
      <c r="AT73" s="227">
        <v>0.5</v>
      </c>
      <c r="AU73" s="229">
        <v>0.5</v>
      </c>
      <c r="AV73" s="229">
        <v>0.05</v>
      </c>
      <c r="AW73" s="232" t="s">
        <v>93</v>
      </c>
      <c r="AX73" s="229">
        <v>0.95</v>
      </c>
      <c r="AY73" s="6"/>
      <c r="AZ73" s="6"/>
      <c r="BA73" s="6"/>
      <c r="BB73" s="6"/>
      <c r="BC73" s="6"/>
      <c r="BD73" s="134"/>
      <c r="BE73" s="127"/>
    </row>
    <row r="74" spans="1:59" ht="80.099999999999994" hidden="1" customHeight="1" x14ac:dyDescent="0.25">
      <c r="A74" s="4">
        <v>46</v>
      </c>
      <c r="B74" s="3" t="s">
        <v>634</v>
      </c>
      <c r="C74" s="111" t="s">
        <v>186</v>
      </c>
      <c r="D74" s="5" t="s">
        <v>635</v>
      </c>
      <c r="E74" s="3" t="s">
        <v>82</v>
      </c>
      <c r="F74" s="3" t="s">
        <v>63</v>
      </c>
      <c r="G74" s="3" t="s">
        <v>64</v>
      </c>
      <c r="H74" s="3" t="s">
        <v>65</v>
      </c>
      <c r="I74" s="3" t="s">
        <v>95</v>
      </c>
      <c r="J74" s="3" t="s">
        <v>96</v>
      </c>
      <c r="K74" s="3" t="s">
        <v>636</v>
      </c>
      <c r="L74" s="3" t="s">
        <v>656</v>
      </c>
      <c r="M74" s="15">
        <v>0</v>
      </c>
      <c r="N74" s="6" t="s">
        <v>657</v>
      </c>
      <c r="O74" s="3" t="s">
        <v>658</v>
      </c>
      <c r="P74" s="115" t="s">
        <v>101</v>
      </c>
      <c r="Q74" s="3" t="s">
        <v>659</v>
      </c>
      <c r="R74" s="115" t="s">
        <v>74</v>
      </c>
      <c r="S74" s="114" t="s">
        <v>75</v>
      </c>
      <c r="T74" s="116" t="s">
        <v>104</v>
      </c>
      <c r="U74" s="20">
        <v>0</v>
      </c>
      <c r="V74" s="7">
        <v>0.3</v>
      </c>
      <c r="W74" s="7">
        <v>0.3</v>
      </c>
      <c r="X74" s="7">
        <v>0.4</v>
      </c>
      <c r="Y74" s="234">
        <v>1</v>
      </c>
      <c r="Z74" s="235">
        <v>7.4999999999999997E-2</v>
      </c>
      <c r="AA74" s="218">
        <v>0.25</v>
      </c>
      <c r="AB74" s="21" t="s">
        <v>660</v>
      </c>
      <c r="AC74" s="10" t="s">
        <v>652</v>
      </c>
      <c r="AD74" s="247" t="s">
        <v>661</v>
      </c>
      <c r="AE74" s="53">
        <v>7.4999999999999997E-2</v>
      </c>
      <c r="AF74" s="26">
        <v>0.25</v>
      </c>
      <c r="AG74" s="131" t="s">
        <v>662</v>
      </c>
      <c r="AH74" s="10" t="s">
        <v>652</v>
      </c>
      <c r="AI74" s="162" t="s">
        <v>663</v>
      </c>
      <c r="AJ74" s="3"/>
      <c r="AK74" s="3"/>
      <c r="AL74" s="11"/>
      <c r="AM74" s="3"/>
      <c r="AN74" s="3"/>
      <c r="AO74" s="10"/>
      <c r="AP74" s="10"/>
      <c r="AQ74" s="131"/>
      <c r="AR74" s="10"/>
      <c r="AS74" s="10"/>
      <c r="AT74" s="238">
        <v>0.15</v>
      </c>
      <c r="AU74" s="229">
        <v>0.15</v>
      </c>
      <c r="AV74" s="165" t="s">
        <v>646</v>
      </c>
      <c r="AW74" s="232" t="s">
        <v>93</v>
      </c>
      <c r="AX74" s="229">
        <v>0.3</v>
      </c>
      <c r="AY74" s="6"/>
      <c r="AZ74" s="6"/>
      <c r="BA74" s="6"/>
      <c r="BB74" s="6"/>
      <c r="BC74" s="6"/>
      <c r="BD74" s="134"/>
      <c r="BE74" s="127"/>
    </row>
    <row r="75" spans="1:59" ht="80.099999999999994" hidden="1" customHeight="1" thickBot="1" x14ac:dyDescent="0.3">
      <c r="A75" s="4">
        <v>47</v>
      </c>
      <c r="B75" s="3" t="s">
        <v>634</v>
      </c>
      <c r="C75" s="111" t="s">
        <v>186</v>
      </c>
      <c r="D75" s="5" t="s">
        <v>635</v>
      </c>
      <c r="E75" s="3" t="s">
        <v>82</v>
      </c>
      <c r="F75" s="3" t="s">
        <v>63</v>
      </c>
      <c r="G75" s="3" t="s">
        <v>64</v>
      </c>
      <c r="H75" s="3" t="s">
        <v>65</v>
      </c>
      <c r="I75" s="3" t="s">
        <v>95</v>
      </c>
      <c r="J75" s="3" t="s">
        <v>96</v>
      </c>
      <c r="K75" s="3" t="s">
        <v>636</v>
      </c>
      <c r="L75" s="3" t="s">
        <v>664</v>
      </c>
      <c r="M75" s="15">
        <v>0</v>
      </c>
      <c r="N75" s="6"/>
      <c r="O75" s="3" t="s">
        <v>535</v>
      </c>
      <c r="P75" s="115"/>
      <c r="Q75" s="3" t="s">
        <v>665</v>
      </c>
      <c r="R75" s="115"/>
      <c r="S75" s="114"/>
      <c r="T75" s="116"/>
      <c r="U75" s="20">
        <v>0</v>
      </c>
      <c r="V75" s="15">
        <v>1</v>
      </c>
      <c r="W75" s="15">
        <v>0</v>
      </c>
      <c r="X75" s="15">
        <v>0</v>
      </c>
      <c r="Y75" s="217">
        <v>1</v>
      </c>
      <c r="Z75" s="224"/>
      <c r="AA75" s="218" t="s">
        <v>93</v>
      </c>
      <c r="AB75" s="21" t="s">
        <v>666</v>
      </c>
      <c r="AC75" s="10" t="s">
        <v>642</v>
      </c>
      <c r="AD75" s="247" t="s">
        <v>667</v>
      </c>
      <c r="AE75" s="22"/>
      <c r="AF75" s="25" t="s">
        <v>93</v>
      </c>
      <c r="AG75" s="248" t="s">
        <v>668</v>
      </c>
      <c r="AH75" s="10" t="s">
        <v>642</v>
      </c>
      <c r="AI75" s="162" t="s">
        <v>667</v>
      </c>
      <c r="AJ75" s="3"/>
      <c r="AK75" s="3"/>
      <c r="AL75" s="11"/>
      <c r="AM75" s="3"/>
      <c r="AN75" s="3"/>
      <c r="AO75" s="10"/>
      <c r="AP75" s="10"/>
      <c r="AQ75" s="131"/>
      <c r="AR75" s="10"/>
      <c r="AS75" s="10"/>
      <c r="AT75" s="227" t="s">
        <v>93</v>
      </c>
      <c r="AU75" s="165" t="s">
        <v>93</v>
      </c>
      <c r="AV75" s="165" t="s">
        <v>646</v>
      </c>
      <c r="AW75" s="232" t="s">
        <v>93</v>
      </c>
      <c r="AX75" s="229">
        <v>1</v>
      </c>
      <c r="AY75" s="6"/>
      <c r="AZ75" s="6"/>
      <c r="BA75" s="6"/>
      <c r="BB75" s="6"/>
      <c r="BC75" s="6"/>
      <c r="BD75" s="134"/>
      <c r="BE75" s="127"/>
    </row>
    <row r="76" spans="1:59" ht="80.099999999999994" hidden="1" customHeight="1" x14ac:dyDescent="0.25">
      <c r="A76" s="4">
        <v>48</v>
      </c>
      <c r="B76" s="3" t="s">
        <v>669</v>
      </c>
      <c r="C76" s="111" t="s">
        <v>60</v>
      </c>
      <c r="D76" s="5" t="s">
        <v>670</v>
      </c>
      <c r="E76" s="3" t="s">
        <v>82</v>
      </c>
      <c r="F76" s="3" t="s">
        <v>63</v>
      </c>
      <c r="G76" s="3" t="s">
        <v>64</v>
      </c>
      <c r="H76" s="3" t="s">
        <v>65</v>
      </c>
      <c r="I76" s="3" t="s">
        <v>66</v>
      </c>
      <c r="J76" s="3" t="s">
        <v>510</v>
      </c>
      <c r="K76" s="3" t="s">
        <v>264</v>
      </c>
      <c r="L76" s="249" t="s">
        <v>671</v>
      </c>
      <c r="M76" s="15">
        <v>1</v>
      </c>
      <c r="N76" s="6" t="s">
        <v>672</v>
      </c>
      <c r="O76" s="3" t="s">
        <v>673</v>
      </c>
      <c r="P76" s="115" t="s">
        <v>101</v>
      </c>
      <c r="Q76" s="3" t="s">
        <v>674</v>
      </c>
      <c r="R76" s="115" t="s">
        <v>138</v>
      </c>
      <c r="S76" s="114" t="s">
        <v>75</v>
      </c>
      <c r="T76" s="116" t="s">
        <v>104</v>
      </c>
      <c r="U76" s="20">
        <v>1</v>
      </c>
      <c r="V76" s="15">
        <v>1</v>
      </c>
      <c r="W76" s="15">
        <v>1</v>
      </c>
      <c r="X76" s="15">
        <v>0</v>
      </c>
      <c r="Y76" s="217">
        <v>3</v>
      </c>
      <c r="Z76" s="224">
        <v>0</v>
      </c>
      <c r="AA76" s="218" t="s">
        <v>555</v>
      </c>
      <c r="AB76" s="5" t="s">
        <v>675</v>
      </c>
      <c r="AC76" s="22" t="s">
        <v>676</v>
      </c>
      <c r="AD76" s="3" t="s">
        <v>677</v>
      </c>
      <c r="AE76" s="250">
        <v>0</v>
      </c>
      <c r="AF76" s="251">
        <v>0</v>
      </c>
      <c r="AG76" s="179" t="s">
        <v>678</v>
      </c>
      <c r="AH76" s="10" t="s">
        <v>679</v>
      </c>
      <c r="AI76" s="10" t="s">
        <v>680</v>
      </c>
      <c r="AJ76" s="3"/>
      <c r="AK76" s="3"/>
      <c r="AL76" s="11"/>
      <c r="AM76" s="3"/>
      <c r="AN76" s="3"/>
      <c r="AO76" s="10"/>
      <c r="AP76" s="10"/>
      <c r="AQ76" s="131"/>
      <c r="AR76" s="10"/>
      <c r="AS76" s="10"/>
      <c r="AT76" s="83">
        <v>0</v>
      </c>
      <c r="AU76" s="83">
        <v>0</v>
      </c>
      <c r="AV76" s="22"/>
      <c r="AW76" s="15">
        <v>1</v>
      </c>
      <c r="AX76" s="15">
        <v>1</v>
      </c>
      <c r="AY76" s="6"/>
      <c r="AZ76" s="6"/>
      <c r="BA76" s="6"/>
      <c r="BB76" s="6"/>
      <c r="BC76" s="6"/>
      <c r="BD76" s="134"/>
      <c r="BE76" s="127"/>
    </row>
    <row r="77" spans="1:59" ht="80.099999999999994" hidden="1" customHeight="1" x14ac:dyDescent="0.25">
      <c r="A77" s="4">
        <v>49</v>
      </c>
      <c r="B77" s="3" t="s">
        <v>669</v>
      </c>
      <c r="C77" s="111" t="s">
        <v>60</v>
      </c>
      <c r="D77" s="5" t="s">
        <v>670</v>
      </c>
      <c r="E77" s="3" t="s">
        <v>82</v>
      </c>
      <c r="F77" s="3" t="s">
        <v>63</v>
      </c>
      <c r="G77" s="3" t="s">
        <v>64</v>
      </c>
      <c r="H77" s="3" t="s">
        <v>65</v>
      </c>
      <c r="I77" s="3" t="s">
        <v>66</v>
      </c>
      <c r="J77" s="3" t="s">
        <v>510</v>
      </c>
      <c r="K77" s="3" t="s">
        <v>264</v>
      </c>
      <c r="L77" s="249" t="s">
        <v>681</v>
      </c>
      <c r="M77" s="15">
        <v>0</v>
      </c>
      <c r="N77" s="6" t="s">
        <v>682</v>
      </c>
      <c r="O77" s="3" t="s">
        <v>683</v>
      </c>
      <c r="P77" s="115" t="s">
        <v>101</v>
      </c>
      <c r="Q77" s="3" t="s">
        <v>684</v>
      </c>
      <c r="R77" s="115" t="s">
        <v>138</v>
      </c>
      <c r="S77" s="114" t="s">
        <v>75</v>
      </c>
      <c r="T77" s="116" t="s">
        <v>104</v>
      </c>
      <c r="U77" s="20">
        <v>0</v>
      </c>
      <c r="V77" s="15">
        <v>1</v>
      </c>
      <c r="W77" s="15">
        <v>0</v>
      </c>
      <c r="X77" s="15">
        <v>0</v>
      </c>
      <c r="Y77" s="217">
        <v>1</v>
      </c>
      <c r="Z77" s="224">
        <v>0</v>
      </c>
      <c r="AA77" s="218" t="s">
        <v>685</v>
      </c>
      <c r="AB77" s="21" t="s">
        <v>686</v>
      </c>
      <c r="AC77" s="22" t="s">
        <v>676</v>
      </c>
      <c r="AD77" s="3" t="s">
        <v>687</v>
      </c>
      <c r="AE77" s="250">
        <v>0</v>
      </c>
      <c r="AF77" s="251" t="s">
        <v>93</v>
      </c>
      <c r="AG77" s="131"/>
      <c r="AH77" s="10" t="s">
        <v>679</v>
      </c>
      <c r="AI77" s="10" t="s">
        <v>688</v>
      </c>
      <c r="AJ77" s="3"/>
      <c r="AK77" s="3"/>
      <c r="AL77" s="11"/>
      <c r="AM77" s="3"/>
      <c r="AN77" s="3"/>
      <c r="AO77" s="10"/>
      <c r="AP77" s="10"/>
      <c r="AQ77" s="131"/>
      <c r="AR77" s="10"/>
      <c r="AS77" s="10"/>
      <c r="AT77" s="83">
        <v>0</v>
      </c>
      <c r="AU77" s="83">
        <v>0</v>
      </c>
      <c r="AV77" s="22">
        <v>1</v>
      </c>
      <c r="AW77" s="5" t="s">
        <v>135</v>
      </c>
      <c r="AX77" s="5">
        <v>0</v>
      </c>
      <c r="AY77" s="6"/>
      <c r="AZ77" s="6"/>
      <c r="BA77" s="6"/>
      <c r="BB77" s="6"/>
      <c r="BC77" s="6"/>
      <c r="BD77" s="134"/>
      <c r="BE77" s="127"/>
    </row>
    <row r="78" spans="1:59" ht="80.099999999999994" hidden="1" customHeight="1" x14ac:dyDescent="0.25">
      <c r="A78" s="4">
        <v>50</v>
      </c>
      <c r="B78" s="3" t="s">
        <v>669</v>
      </c>
      <c r="C78" s="111" t="s">
        <v>60</v>
      </c>
      <c r="D78" s="5" t="s">
        <v>670</v>
      </c>
      <c r="E78" s="3" t="s">
        <v>82</v>
      </c>
      <c r="F78" s="3" t="s">
        <v>63</v>
      </c>
      <c r="G78" s="3" t="s">
        <v>64</v>
      </c>
      <c r="H78" s="3" t="s">
        <v>65</v>
      </c>
      <c r="I78" s="3" t="s">
        <v>66</v>
      </c>
      <c r="J78" s="3" t="s">
        <v>510</v>
      </c>
      <c r="K78" s="3" t="s">
        <v>264</v>
      </c>
      <c r="L78" s="249" t="s">
        <v>689</v>
      </c>
      <c r="M78" s="15">
        <v>0</v>
      </c>
      <c r="N78" s="6" t="s">
        <v>690</v>
      </c>
      <c r="O78" s="3" t="s">
        <v>691</v>
      </c>
      <c r="P78" s="115" t="s">
        <v>101</v>
      </c>
      <c r="Q78" s="3" t="s">
        <v>692</v>
      </c>
      <c r="R78" s="115" t="s">
        <v>138</v>
      </c>
      <c r="S78" s="114" t="s">
        <v>75</v>
      </c>
      <c r="T78" s="116" t="s">
        <v>104</v>
      </c>
      <c r="U78" s="20">
        <v>0</v>
      </c>
      <c r="V78" s="15">
        <v>1</v>
      </c>
      <c r="W78" s="15">
        <v>1</v>
      </c>
      <c r="X78" s="15">
        <v>0</v>
      </c>
      <c r="Y78" s="217">
        <v>2</v>
      </c>
      <c r="Z78" s="224">
        <v>0</v>
      </c>
      <c r="AA78" s="218" t="s">
        <v>555</v>
      </c>
      <c r="AB78" s="21" t="s">
        <v>693</v>
      </c>
      <c r="AC78" s="22" t="s">
        <v>676</v>
      </c>
      <c r="AD78" s="3" t="s">
        <v>677</v>
      </c>
      <c r="AE78" s="250">
        <v>0</v>
      </c>
      <c r="AF78" s="251" t="s">
        <v>93</v>
      </c>
      <c r="AG78" s="131"/>
      <c r="AH78" s="10" t="s">
        <v>679</v>
      </c>
      <c r="AI78" s="10" t="s">
        <v>694</v>
      </c>
      <c r="AJ78" s="3"/>
      <c r="AK78" s="3"/>
      <c r="AL78" s="11"/>
      <c r="AM78" s="3"/>
      <c r="AN78" s="3"/>
      <c r="AO78" s="10"/>
      <c r="AP78" s="10"/>
      <c r="AQ78" s="131"/>
      <c r="AR78" s="10"/>
      <c r="AS78" s="10"/>
      <c r="AT78" s="22"/>
      <c r="AU78" s="22"/>
      <c r="AV78" s="22"/>
      <c r="AW78" s="5">
        <v>0</v>
      </c>
      <c r="AX78" s="5">
        <v>1</v>
      </c>
      <c r="AY78" s="6"/>
      <c r="AZ78" s="6"/>
      <c r="BA78" s="6"/>
      <c r="BB78" s="6"/>
      <c r="BC78" s="6"/>
      <c r="BD78" s="134"/>
      <c r="BE78" s="127"/>
    </row>
    <row r="79" spans="1:59" ht="80.099999999999994" hidden="1" customHeight="1" x14ac:dyDescent="0.25">
      <c r="A79" s="4">
        <v>51</v>
      </c>
      <c r="B79" s="3" t="s">
        <v>669</v>
      </c>
      <c r="C79" s="111" t="s">
        <v>60</v>
      </c>
      <c r="D79" s="5" t="s">
        <v>670</v>
      </c>
      <c r="E79" s="3" t="s">
        <v>82</v>
      </c>
      <c r="F79" s="3" t="s">
        <v>63</v>
      </c>
      <c r="G79" s="3" t="s">
        <v>64</v>
      </c>
      <c r="H79" s="3" t="s">
        <v>65</v>
      </c>
      <c r="I79" s="3" t="s">
        <v>66</v>
      </c>
      <c r="J79" s="3" t="s">
        <v>695</v>
      </c>
      <c r="K79" s="3" t="s">
        <v>264</v>
      </c>
      <c r="L79" s="249" t="s">
        <v>696</v>
      </c>
      <c r="M79" s="15">
        <v>0</v>
      </c>
      <c r="N79" s="6" t="s">
        <v>697</v>
      </c>
      <c r="O79" s="3" t="s">
        <v>698</v>
      </c>
      <c r="P79" s="115" t="s">
        <v>72</v>
      </c>
      <c r="Q79" s="3" t="s">
        <v>699</v>
      </c>
      <c r="R79" s="115" t="s">
        <v>138</v>
      </c>
      <c r="S79" s="114" t="s">
        <v>75</v>
      </c>
      <c r="T79" s="116" t="s">
        <v>104</v>
      </c>
      <c r="U79" s="20">
        <v>0</v>
      </c>
      <c r="V79" s="15">
        <v>2</v>
      </c>
      <c r="W79" s="15">
        <v>0</v>
      </c>
      <c r="X79" s="15">
        <v>0</v>
      </c>
      <c r="Y79" s="217">
        <v>2</v>
      </c>
      <c r="Z79" s="224">
        <v>0</v>
      </c>
      <c r="AA79" s="218" t="s">
        <v>685</v>
      </c>
      <c r="AB79" s="5" t="s">
        <v>700</v>
      </c>
      <c r="AC79" s="22" t="s">
        <v>676</v>
      </c>
      <c r="AD79" s="3" t="s">
        <v>701</v>
      </c>
      <c r="AE79" s="250">
        <v>0</v>
      </c>
      <c r="AF79" s="251" t="s">
        <v>93</v>
      </c>
      <c r="AG79" s="131"/>
      <c r="AH79" s="10" t="s">
        <v>679</v>
      </c>
      <c r="AI79" s="10" t="s">
        <v>702</v>
      </c>
      <c r="AJ79" s="3"/>
      <c r="AK79" s="3"/>
      <c r="AL79" s="11"/>
      <c r="AM79" s="3"/>
      <c r="AN79" s="3"/>
      <c r="AO79" s="10"/>
      <c r="AP79" s="10"/>
      <c r="AQ79" s="131"/>
      <c r="AR79" s="10"/>
      <c r="AS79" s="10"/>
      <c r="AT79" s="22"/>
      <c r="AU79" s="22"/>
      <c r="AV79" s="22">
        <v>2</v>
      </c>
      <c r="AW79" s="5">
        <v>0</v>
      </c>
      <c r="AX79" s="5">
        <v>0</v>
      </c>
      <c r="AY79" s="6"/>
      <c r="AZ79" s="6"/>
      <c r="BA79" s="6"/>
      <c r="BB79" s="6"/>
      <c r="BC79" s="6"/>
      <c r="BD79" s="134"/>
      <c r="BE79" s="127"/>
    </row>
    <row r="80" spans="1:59" ht="80.099999999999994" hidden="1" customHeight="1" x14ac:dyDescent="0.25">
      <c r="A80" s="4">
        <v>52</v>
      </c>
      <c r="B80" s="3" t="s">
        <v>669</v>
      </c>
      <c r="C80" s="111" t="s">
        <v>60</v>
      </c>
      <c r="D80" s="5" t="s">
        <v>670</v>
      </c>
      <c r="E80" s="3" t="s">
        <v>82</v>
      </c>
      <c r="F80" s="3" t="s">
        <v>63</v>
      </c>
      <c r="G80" s="3" t="s">
        <v>64</v>
      </c>
      <c r="H80" s="3" t="s">
        <v>65</v>
      </c>
      <c r="I80" s="3" t="s">
        <v>95</v>
      </c>
      <c r="J80" s="3" t="s">
        <v>703</v>
      </c>
      <c r="K80" s="3" t="s">
        <v>264</v>
      </c>
      <c r="L80" s="3" t="s">
        <v>704</v>
      </c>
      <c r="M80" s="15">
        <v>0</v>
      </c>
      <c r="N80" s="6" t="s">
        <v>705</v>
      </c>
      <c r="O80" s="3" t="s">
        <v>706</v>
      </c>
      <c r="P80" s="115" t="s">
        <v>101</v>
      </c>
      <c r="Q80" s="3" t="s">
        <v>707</v>
      </c>
      <c r="R80" s="115" t="s">
        <v>138</v>
      </c>
      <c r="S80" s="114" t="s">
        <v>75</v>
      </c>
      <c r="T80" s="116" t="s">
        <v>104</v>
      </c>
      <c r="U80" s="20">
        <v>0</v>
      </c>
      <c r="V80" s="15">
        <v>0</v>
      </c>
      <c r="W80" s="15">
        <v>0</v>
      </c>
      <c r="X80" s="15">
        <v>1</v>
      </c>
      <c r="Y80" s="217">
        <v>1</v>
      </c>
      <c r="Z80" s="224">
        <v>0</v>
      </c>
      <c r="AA80" s="218" t="s">
        <v>685</v>
      </c>
      <c r="AB80" s="5" t="s">
        <v>708</v>
      </c>
      <c r="AC80" s="22" t="s">
        <v>676</v>
      </c>
      <c r="AD80" s="3" t="s">
        <v>701</v>
      </c>
      <c r="AE80" s="250">
        <v>0</v>
      </c>
      <c r="AF80" s="251" t="s">
        <v>685</v>
      </c>
      <c r="AG80" s="131"/>
      <c r="AH80" s="10" t="s">
        <v>679</v>
      </c>
      <c r="AI80" s="10" t="s">
        <v>709</v>
      </c>
      <c r="AJ80" s="3"/>
      <c r="AK80" s="3"/>
      <c r="AL80" s="11"/>
      <c r="AM80" s="3"/>
      <c r="AN80" s="3"/>
      <c r="AO80" s="10"/>
      <c r="AP80" s="10"/>
      <c r="AQ80" s="131"/>
      <c r="AR80" s="10"/>
      <c r="AS80" s="10"/>
      <c r="AT80" s="22" t="s">
        <v>135</v>
      </c>
      <c r="AU80" s="22" t="s">
        <v>135</v>
      </c>
      <c r="AV80" s="22"/>
      <c r="AW80" s="5" t="s">
        <v>135</v>
      </c>
      <c r="AX80" s="5" t="s">
        <v>135</v>
      </c>
      <c r="AY80" s="6"/>
      <c r="AZ80" s="6"/>
      <c r="BA80" s="6"/>
      <c r="BB80" s="6"/>
      <c r="BC80" s="6"/>
      <c r="BD80" s="134"/>
      <c r="BE80" s="127"/>
    </row>
    <row r="81" spans="1:57" ht="80.099999999999994" hidden="1" customHeight="1" x14ac:dyDescent="0.25">
      <c r="A81" s="4">
        <v>53</v>
      </c>
      <c r="B81" s="3" t="s">
        <v>669</v>
      </c>
      <c r="C81" s="111" t="s">
        <v>60</v>
      </c>
      <c r="D81" s="5" t="s">
        <v>670</v>
      </c>
      <c r="E81" s="3" t="s">
        <v>82</v>
      </c>
      <c r="F81" s="3" t="s">
        <v>63</v>
      </c>
      <c r="G81" s="3" t="s">
        <v>64</v>
      </c>
      <c r="H81" s="3" t="s">
        <v>65</v>
      </c>
      <c r="I81" s="3" t="s">
        <v>66</v>
      </c>
      <c r="J81" s="3" t="s">
        <v>218</v>
      </c>
      <c r="K81" s="3" t="s">
        <v>264</v>
      </c>
      <c r="L81" s="3" t="s">
        <v>710</v>
      </c>
      <c r="M81" s="15">
        <v>0</v>
      </c>
      <c r="N81" s="6" t="s">
        <v>711</v>
      </c>
      <c r="O81" s="3" t="s">
        <v>712</v>
      </c>
      <c r="P81" s="115" t="s">
        <v>101</v>
      </c>
      <c r="Q81" s="3" t="s">
        <v>713</v>
      </c>
      <c r="R81" s="115" t="s">
        <v>138</v>
      </c>
      <c r="S81" s="114" t="s">
        <v>75</v>
      </c>
      <c r="T81" s="116" t="s">
        <v>104</v>
      </c>
      <c r="U81" s="20">
        <v>0</v>
      </c>
      <c r="V81" s="15">
        <v>0</v>
      </c>
      <c r="W81" s="15">
        <v>1</v>
      </c>
      <c r="X81" s="15">
        <v>0</v>
      </c>
      <c r="Y81" s="217">
        <v>1</v>
      </c>
      <c r="Z81" s="224">
        <v>0</v>
      </c>
      <c r="AA81" s="218" t="s">
        <v>555</v>
      </c>
      <c r="AB81" s="21" t="s">
        <v>714</v>
      </c>
      <c r="AC81" s="22" t="s">
        <v>676</v>
      </c>
      <c r="AD81" s="3" t="s">
        <v>715</v>
      </c>
      <c r="AE81" s="252"/>
      <c r="AF81" s="251">
        <v>0.25</v>
      </c>
      <c r="AG81" s="179" t="s">
        <v>716</v>
      </c>
      <c r="AH81" s="10" t="s">
        <v>679</v>
      </c>
      <c r="AI81" s="10" t="s">
        <v>717</v>
      </c>
      <c r="AJ81" s="3"/>
      <c r="AK81" s="3"/>
      <c r="AL81" s="11"/>
      <c r="AM81" s="3"/>
      <c r="AN81" s="3"/>
      <c r="AO81" s="10"/>
      <c r="AP81" s="10"/>
      <c r="AQ81" s="131"/>
      <c r="AR81" s="10"/>
      <c r="AS81" s="10"/>
      <c r="AT81" s="250">
        <v>0.25</v>
      </c>
      <c r="AU81" s="26">
        <v>0.25</v>
      </c>
      <c r="AV81" s="22"/>
      <c r="AW81" s="5">
        <v>0</v>
      </c>
      <c r="AX81" s="5">
        <v>0</v>
      </c>
      <c r="AY81" s="6"/>
      <c r="AZ81" s="6"/>
      <c r="BA81" s="6"/>
      <c r="BB81" s="6"/>
      <c r="BC81" s="6"/>
      <c r="BD81" s="134"/>
      <c r="BE81" s="127"/>
    </row>
    <row r="82" spans="1:57" ht="80.099999999999994" hidden="1" customHeight="1" x14ac:dyDescent="0.25">
      <c r="A82" s="4">
        <v>54</v>
      </c>
      <c r="B82" s="3" t="s">
        <v>669</v>
      </c>
      <c r="C82" s="111" t="s">
        <v>60</v>
      </c>
      <c r="D82" s="5" t="s">
        <v>670</v>
      </c>
      <c r="E82" s="3" t="s">
        <v>82</v>
      </c>
      <c r="F82" s="3" t="s">
        <v>63</v>
      </c>
      <c r="G82" s="3" t="s">
        <v>64</v>
      </c>
      <c r="H82" s="3" t="s">
        <v>65</v>
      </c>
      <c r="I82" s="3" t="s">
        <v>66</v>
      </c>
      <c r="J82" s="3" t="s">
        <v>450</v>
      </c>
      <c r="K82" s="3" t="s">
        <v>264</v>
      </c>
      <c r="L82" s="3" t="s">
        <v>718</v>
      </c>
      <c r="M82" s="15">
        <v>0</v>
      </c>
      <c r="N82" s="6" t="s">
        <v>719</v>
      </c>
      <c r="O82" s="3" t="s">
        <v>720</v>
      </c>
      <c r="P82" s="115" t="s">
        <v>101</v>
      </c>
      <c r="Q82" s="3" t="s">
        <v>721</v>
      </c>
      <c r="R82" s="115" t="s">
        <v>138</v>
      </c>
      <c r="S82" s="114" t="s">
        <v>75</v>
      </c>
      <c r="T82" s="116" t="s">
        <v>104</v>
      </c>
      <c r="U82" s="20">
        <v>0</v>
      </c>
      <c r="V82" s="15">
        <v>1</v>
      </c>
      <c r="W82" s="15">
        <v>0</v>
      </c>
      <c r="X82" s="15">
        <v>0</v>
      </c>
      <c r="Y82" s="217">
        <v>1</v>
      </c>
      <c r="Z82" s="160">
        <v>0</v>
      </c>
      <c r="AA82" s="218" t="s">
        <v>685</v>
      </c>
      <c r="AB82" s="21" t="s">
        <v>722</v>
      </c>
      <c r="AC82" s="22" t="s">
        <v>676</v>
      </c>
      <c r="AD82" s="3" t="s">
        <v>701</v>
      </c>
      <c r="AE82" s="48">
        <v>0</v>
      </c>
      <c r="AF82" s="251" t="s">
        <v>93</v>
      </c>
      <c r="AG82" s="131"/>
      <c r="AH82" s="10" t="s">
        <v>679</v>
      </c>
      <c r="AI82" s="251" t="s">
        <v>685</v>
      </c>
      <c r="AJ82" s="3"/>
      <c r="AK82" s="3"/>
      <c r="AL82" s="11"/>
      <c r="AM82" s="3"/>
      <c r="AN82" s="3"/>
      <c r="AO82" s="10"/>
      <c r="AP82" s="10"/>
      <c r="AQ82" s="131"/>
      <c r="AR82" s="10"/>
      <c r="AS82" s="10"/>
      <c r="AT82" s="22" t="s">
        <v>135</v>
      </c>
      <c r="AU82" s="22" t="s">
        <v>135</v>
      </c>
      <c r="AV82" s="22"/>
      <c r="AW82" s="18" t="s">
        <v>135</v>
      </c>
      <c r="AX82" s="18" t="s">
        <v>135</v>
      </c>
      <c r="AY82" s="6"/>
      <c r="AZ82" s="6"/>
      <c r="BA82" s="6"/>
      <c r="BB82" s="6"/>
      <c r="BC82" s="6"/>
      <c r="BD82" s="134"/>
      <c r="BE82" s="127"/>
    </row>
    <row r="83" spans="1:57" ht="80.099999999999994" hidden="1" customHeight="1" x14ac:dyDescent="0.25">
      <c r="A83" s="4">
        <v>55</v>
      </c>
      <c r="B83" s="3" t="s">
        <v>669</v>
      </c>
      <c r="C83" s="111" t="s">
        <v>60</v>
      </c>
      <c r="D83" s="5" t="s">
        <v>723</v>
      </c>
      <c r="E83" s="3" t="s">
        <v>82</v>
      </c>
      <c r="F83" s="3" t="s">
        <v>63</v>
      </c>
      <c r="G83" s="3" t="s">
        <v>64</v>
      </c>
      <c r="H83" s="3" t="s">
        <v>65</v>
      </c>
      <c r="I83" s="3" t="s">
        <v>66</v>
      </c>
      <c r="J83" s="3" t="s">
        <v>83</v>
      </c>
      <c r="K83" s="3" t="s">
        <v>264</v>
      </c>
      <c r="L83" s="3" t="s">
        <v>724</v>
      </c>
      <c r="M83" s="15">
        <v>0</v>
      </c>
      <c r="N83" s="6" t="s">
        <v>725</v>
      </c>
      <c r="O83" s="3" t="s">
        <v>726</v>
      </c>
      <c r="P83" s="115" t="s">
        <v>101</v>
      </c>
      <c r="Q83" s="3" t="s">
        <v>727</v>
      </c>
      <c r="R83" s="115" t="s">
        <v>138</v>
      </c>
      <c r="S83" s="114" t="s">
        <v>75</v>
      </c>
      <c r="T83" s="116" t="s">
        <v>104</v>
      </c>
      <c r="U83" s="8">
        <v>0.1</v>
      </c>
      <c r="V83" s="7">
        <v>0.4</v>
      </c>
      <c r="W83" s="7">
        <v>0.7</v>
      </c>
      <c r="X83" s="7">
        <v>1</v>
      </c>
      <c r="Y83" s="253">
        <v>1</v>
      </c>
      <c r="Z83" s="159">
        <v>0</v>
      </c>
      <c r="AA83" s="218" t="s">
        <v>93</v>
      </c>
      <c r="AB83" s="21" t="s">
        <v>728</v>
      </c>
      <c r="AC83" s="22" t="s">
        <v>676</v>
      </c>
      <c r="AD83" s="3" t="s">
        <v>729</v>
      </c>
      <c r="AE83" s="254">
        <v>0.25</v>
      </c>
      <c r="AF83" s="251">
        <f>+AE83/W83</f>
        <v>0.35714285714285715</v>
      </c>
      <c r="AG83" s="179" t="s">
        <v>730</v>
      </c>
      <c r="AH83" s="10" t="s">
        <v>679</v>
      </c>
      <c r="AI83" s="10" t="s">
        <v>731</v>
      </c>
      <c r="AJ83" s="3"/>
      <c r="AK83" s="3"/>
      <c r="AL83" s="11"/>
      <c r="AM83" s="3"/>
      <c r="AN83" s="3"/>
      <c r="AO83" s="10"/>
      <c r="AP83" s="10"/>
      <c r="AQ83" s="131"/>
      <c r="AR83" s="10"/>
      <c r="AS83" s="10"/>
      <c r="AT83" s="26">
        <v>0.25</v>
      </c>
      <c r="AU83" s="26">
        <v>0.25</v>
      </c>
      <c r="AV83" s="22"/>
      <c r="AW83" s="18">
        <v>0.1</v>
      </c>
      <c r="AX83" s="18">
        <v>0.4</v>
      </c>
      <c r="AY83" s="6"/>
      <c r="AZ83" s="6"/>
      <c r="BA83" s="6"/>
      <c r="BB83" s="6"/>
      <c r="BC83" s="6"/>
      <c r="BD83" s="134"/>
      <c r="BE83" s="127"/>
    </row>
    <row r="84" spans="1:57" ht="80.099999999999994" hidden="1" customHeight="1" x14ac:dyDescent="0.25">
      <c r="A84" s="4">
        <v>56</v>
      </c>
      <c r="B84" s="3" t="s">
        <v>669</v>
      </c>
      <c r="C84" s="111" t="s">
        <v>60</v>
      </c>
      <c r="D84" s="5" t="s">
        <v>670</v>
      </c>
      <c r="E84" s="3" t="s">
        <v>82</v>
      </c>
      <c r="F84" s="3" t="s">
        <v>63</v>
      </c>
      <c r="G84" s="3" t="s">
        <v>64</v>
      </c>
      <c r="H84" s="3" t="s">
        <v>65</v>
      </c>
      <c r="I84" s="3" t="s">
        <v>66</v>
      </c>
      <c r="J84" s="3" t="s">
        <v>732</v>
      </c>
      <c r="K84" s="3" t="s">
        <v>264</v>
      </c>
      <c r="L84" s="3" t="s">
        <v>733</v>
      </c>
      <c r="M84" s="15">
        <v>0</v>
      </c>
      <c r="N84" s="6" t="s">
        <v>734</v>
      </c>
      <c r="O84" s="3" t="s">
        <v>735</v>
      </c>
      <c r="P84" s="115" t="s">
        <v>101</v>
      </c>
      <c r="Q84" s="3" t="s">
        <v>727</v>
      </c>
      <c r="R84" s="115" t="s">
        <v>138</v>
      </c>
      <c r="S84" s="114" t="s">
        <v>75</v>
      </c>
      <c r="T84" s="116" t="s">
        <v>104</v>
      </c>
      <c r="U84" s="8">
        <v>0.1</v>
      </c>
      <c r="V84" s="7">
        <v>0.5</v>
      </c>
      <c r="W84" s="7">
        <v>0.75</v>
      </c>
      <c r="X84" s="7">
        <v>1</v>
      </c>
      <c r="Y84" s="253">
        <v>1</v>
      </c>
      <c r="Z84" s="159">
        <v>0</v>
      </c>
      <c r="AA84" s="218" t="s">
        <v>93</v>
      </c>
      <c r="AB84" s="21" t="s">
        <v>736</v>
      </c>
      <c r="AC84" s="22" t="s">
        <v>676</v>
      </c>
      <c r="AD84" s="3" t="s">
        <v>737</v>
      </c>
      <c r="AE84" s="254">
        <v>0.25</v>
      </c>
      <c r="AF84" s="251">
        <f>+AE84/W84</f>
        <v>0.33333333333333331</v>
      </c>
      <c r="AG84" s="179" t="s">
        <v>738</v>
      </c>
      <c r="AH84" s="10" t="s">
        <v>679</v>
      </c>
      <c r="AI84" s="10" t="s">
        <v>739</v>
      </c>
      <c r="AJ84" s="3"/>
      <c r="AK84" s="3"/>
      <c r="AL84" s="11"/>
      <c r="AM84" s="3"/>
      <c r="AN84" s="3"/>
      <c r="AO84" s="10"/>
      <c r="AP84" s="10"/>
      <c r="AQ84" s="131"/>
      <c r="AR84" s="10"/>
      <c r="AS84" s="10"/>
      <c r="AT84" s="26">
        <v>0.25</v>
      </c>
      <c r="AU84" s="26">
        <v>0.33</v>
      </c>
      <c r="AV84" s="22"/>
      <c r="AW84" s="18">
        <v>0.1</v>
      </c>
      <c r="AX84" s="18">
        <v>0.5</v>
      </c>
      <c r="AY84" s="6"/>
      <c r="AZ84" s="6"/>
      <c r="BA84" s="6"/>
      <c r="BB84" s="6"/>
      <c r="BC84" s="6"/>
      <c r="BD84" s="134"/>
      <c r="BE84" s="127"/>
    </row>
    <row r="85" spans="1:57" ht="80.099999999999994" hidden="1" customHeight="1" x14ac:dyDescent="0.25">
      <c r="A85" s="4">
        <v>57</v>
      </c>
      <c r="B85" s="3" t="s">
        <v>669</v>
      </c>
      <c r="C85" s="111" t="s">
        <v>60</v>
      </c>
      <c r="D85" s="5" t="s">
        <v>670</v>
      </c>
      <c r="E85" s="3" t="s">
        <v>82</v>
      </c>
      <c r="F85" s="3" t="s">
        <v>63</v>
      </c>
      <c r="G85" s="3" t="s">
        <v>64</v>
      </c>
      <c r="H85" s="3" t="s">
        <v>65</v>
      </c>
      <c r="I85" s="3" t="s">
        <v>549</v>
      </c>
      <c r="J85" s="3" t="s">
        <v>550</v>
      </c>
      <c r="K85" s="3" t="s">
        <v>253</v>
      </c>
      <c r="L85" s="3" t="s">
        <v>740</v>
      </c>
      <c r="M85" s="15">
        <v>0</v>
      </c>
      <c r="N85" s="6" t="s">
        <v>741</v>
      </c>
      <c r="O85" s="3" t="s">
        <v>742</v>
      </c>
      <c r="P85" s="115" t="s">
        <v>101</v>
      </c>
      <c r="Q85" s="3" t="s">
        <v>743</v>
      </c>
      <c r="R85" s="115" t="s">
        <v>138</v>
      </c>
      <c r="S85" s="114" t="s">
        <v>75</v>
      </c>
      <c r="T85" s="116" t="s">
        <v>104</v>
      </c>
      <c r="U85" s="20">
        <v>0</v>
      </c>
      <c r="V85" s="15">
        <v>1</v>
      </c>
      <c r="W85" s="15">
        <v>0</v>
      </c>
      <c r="X85" s="15">
        <v>0</v>
      </c>
      <c r="Y85" s="255">
        <v>1</v>
      </c>
      <c r="Z85" s="224">
        <v>0</v>
      </c>
      <c r="AA85" s="218" t="s">
        <v>93</v>
      </c>
      <c r="AB85" s="21" t="s">
        <v>744</v>
      </c>
      <c r="AC85" s="22" t="s">
        <v>676</v>
      </c>
      <c r="AD85" s="3" t="s">
        <v>745</v>
      </c>
      <c r="AE85" s="250">
        <v>1</v>
      </c>
      <c r="AF85" s="251">
        <v>1</v>
      </c>
      <c r="AG85" s="179" t="s">
        <v>746</v>
      </c>
      <c r="AH85" s="10" t="s">
        <v>679</v>
      </c>
      <c r="AI85" s="10" t="s">
        <v>747</v>
      </c>
      <c r="AJ85" s="3"/>
      <c r="AK85" s="3"/>
      <c r="AL85" s="11"/>
      <c r="AM85" s="3"/>
      <c r="AN85" s="3"/>
      <c r="AO85" s="10"/>
      <c r="AP85" s="10"/>
      <c r="AQ85" s="131"/>
      <c r="AR85" s="10"/>
      <c r="AS85" s="10"/>
      <c r="AT85" s="26">
        <v>1</v>
      </c>
      <c r="AU85" s="26">
        <v>1</v>
      </c>
      <c r="AV85" s="22"/>
      <c r="AW85" s="5">
        <v>0</v>
      </c>
      <c r="AX85" s="5">
        <v>1</v>
      </c>
      <c r="AY85" s="6"/>
      <c r="AZ85" s="6"/>
      <c r="BA85" s="6"/>
      <c r="BB85" s="6"/>
      <c r="BC85" s="6"/>
      <c r="BD85" s="134"/>
      <c r="BE85" s="127"/>
    </row>
    <row r="86" spans="1:57" ht="117.75" hidden="1" customHeight="1" x14ac:dyDescent="0.25">
      <c r="A86" s="4">
        <v>58</v>
      </c>
      <c r="B86" s="3" t="s">
        <v>748</v>
      </c>
      <c r="C86" s="111" t="s">
        <v>749</v>
      </c>
      <c r="D86" s="5" t="s">
        <v>750</v>
      </c>
      <c r="E86" s="3" t="s">
        <v>82</v>
      </c>
      <c r="F86" s="3" t="s">
        <v>63</v>
      </c>
      <c r="G86" s="3" t="s">
        <v>64</v>
      </c>
      <c r="H86" s="3" t="s">
        <v>65</v>
      </c>
      <c r="I86" s="3" t="s">
        <v>66</v>
      </c>
      <c r="J86" s="3" t="s">
        <v>218</v>
      </c>
      <c r="K86" s="3" t="s">
        <v>125</v>
      </c>
      <c r="L86" s="3" t="s">
        <v>751</v>
      </c>
      <c r="M86" s="15">
        <v>5</v>
      </c>
      <c r="N86" s="6" t="s">
        <v>752</v>
      </c>
      <c r="O86" s="3" t="s">
        <v>753</v>
      </c>
      <c r="P86" s="115" t="s">
        <v>101</v>
      </c>
      <c r="Q86" s="3" t="s">
        <v>754</v>
      </c>
      <c r="R86" s="115" t="s">
        <v>138</v>
      </c>
      <c r="S86" s="114" t="s">
        <v>75</v>
      </c>
      <c r="T86" s="116" t="s">
        <v>338</v>
      </c>
      <c r="U86" s="20">
        <v>5</v>
      </c>
      <c r="V86" s="15">
        <v>5</v>
      </c>
      <c r="W86" s="15">
        <v>5</v>
      </c>
      <c r="X86" s="15">
        <v>5</v>
      </c>
      <c r="Y86" s="256">
        <v>20</v>
      </c>
      <c r="Z86" s="224" t="s">
        <v>93</v>
      </c>
      <c r="AA86" s="218" t="s">
        <v>93</v>
      </c>
      <c r="AB86" s="21" t="s">
        <v>755</v>
      </c>
      <c r="AC86" s="10" t="s">
        <v>756</v>
      </c>
      <c r="AD86" s="3" t="s">
        <v>757</v>
      </c>
      <c r="AE86" s="22">
        <v>4</v>
      </c>
      <c r="AF86" s="26">
        <v>0.8</v>
      </c>
      <c r="AG86" s="257" t="s">
        <v>758</v>
      </c>
      <c r="AH86" s="10" t="s">
        <v>756</v>
      </c>
      <c r="AI86" s="10" t="s">
        <v>759</v>
      </c>
      <c r="AJ86" s="3"/>
      <c r="AK86" s="3"/>
      <c r="AL86" s="11"/>
      <c r="AM86" s="3"/>
      <c r="AN86" s="3"/>
      <c r="AO86" s="10"/>
      <c r="AP86" s="10"/>
      <c r="AQ86" s="131"/>
      <c r="AR86" s="10"/>
      <c r="AS86" s="10"/>
      <c r="AT86" s="10">
        <v>4</v>
      </c>
      <c r="AU86" s="131">
        <v>0.8</v>
      </c>
      <c r="AV86" s="10"/>
      <c r="AW86" s="140">
        <v>1</v>
      </c>
      <c r="AX86" s="140">
        <v>1</v>
      </c>
      <c r="AY86" s="6"/>
      <c r="AZ86" s="6"/>
      <c r="BA86" s="6"/>
      <c r="BB86" s="6"/>
      <c r="BC86" s="6"/>
      <c r="BD86" s="134"/>
      <c r="BE86" s="127" t="s">
        <v>760</v>
      </c>
    </row>
    <row r="87" spans="1:57" ht="80.099999999999994" hidden="1" customHeight="1" x14ac:dyDescent="0.25">
      <c r="A87" s="4">
        <v>59</v>
      </c>
      <c r="B87" s="3" t="s">
        <v>748</v>
      </c>
      <c r="C87" s="111" t="s">
        <v>749</v>
      </c>
      <c r="D87" s="5" t="s">
        <v>750</v>
      </c>
      <c r="E87" s="3" t="s">
        <v>82</v>
      </c>
      <c r="F87" s="3" t="s">
        <v>63</v>
      </c>
      <c r="G87" s="3" t="s">
        <v>64</v>
      </c>
      <c r="H87" s="3" t="s">
        <v>65</v>
      </c>
      <c r="I87" s="3" t="s">
        <v>66</v>
      </c>
      <c r="J87" s="3" t="s">
        <v>510</v>
      </c>
      <c r="K87" s="3" t="s">
        <v>125</v>
      </c>
      <c r="L87" s="3" t="s">
        <v>761</v>
      </c>
      <c r="M87" s="15">
        <v>0</v>
      </c>
      <c r="N87" s="258" t="s">
        <v>762</v>
      </c>
      <c r="O87" s="259" t="s">
        <v>763</v>
      </c>
      <c r="P87" s="260" t="s">
        <v>101</v>
      </c>
      <c r="Q87" s="261" t="s">
        <v>764</v>
      </c>
      <c r="R87" s="260" t="s">
        <v>765</v>
      </c>
      <c r="S87" s="262" t="s">
        <v>75</v>
      </c>
      <c r="T87" s="263" t="s">
        <v>104</v>
      </c>
      <c r="U87" s="264">
        <v>0</v>
      </c>
      <c r="V87" s="264">
        <v>4</v>
      </c>
      <c r="W87" s="264">
        <v>3</v>
      </c>
      <c r="X87" s="264">
        <v>3</v>
      </c>
      <c r="Y87" s="265">
        <v>10</v>
      </c>
      <c r="Z87" s="266" t="s">
        <v>135</v>
      </c>
      <c r="AA87" s="267">
        <v>0</v>
      </c>
      <c r="AB87" s="259" t="s">
        <v>766</v>
      </c>
      <c r="AC87" s="268" t="s">
        <v>767</v>
      </c>
      <c r="AD87" s="3" t="s">
        <v>768</v>
      </c>
      <c r="AE87" s="267" t="s">
        <v>93</v>
      </c>
      <c r="AF87" s="259">
        <v>0</v>
      </c>
      <c r="AG87" s="259" t="s">
        <v>769</v>
      </c>
      <c r="AH87" s="268" t="s">
        <v>767</v>
      </c>
      <c r="AI87" s="10" t="s">
        <v>770</v>
      </c>
      <c r="AJ87" s="3"/>
      <c r="AK87" s="3"/>
      <c r="AL87" s="11"/>
      <c r="AM87" s="3"/>
      <c r="AN87" s="3"/>
      <c r="AO87" s="10"/>
      <c r="AP87" s="10"/>
      <c r="AQ87" s="131"/>
      <c r="AR87" s="10"/>
      <c r="AS87" s="10"/>
      <c r="AT87" s="10">
        <v>0</v>
      </c>
      <c r="AU87" s="131">
        <v>0.4</v>
      </c>
      <c r="AV87" s="10"/>
      <c r="AW87" s="6" t="s">
        <v>771</v>
      </c>
      <c r="AX87" s="140">
        <v>1</v>
      </c>
      <c r="AY87" s="6"/>
      <c r="AZ87" s="6"/>
      <c r="BA87" s="6"/>
      <c r="BB87" s="6"/>
      <c r="BC87" s="6"/>
      <c r="BD87" s="134"/>
      <c r="BE87" s="127" t="s">
        <v>760</v>
      </c>
    </row>
    <row r="88" spans="1:57" ht="80.099999999999994" hidden="1" customHeight="1" x14ac:dyDescent="0.25">
      <c r="A88" s="4">
        <v>60</v>
      </c>
      <c r="B88" s="3" t="s">
        <v>748</v>
      </c>
      <c r="C88" s="111" t="s">
        <v>749</v>
      </c>
      <c r="D88" s="5" t="s">
        <v>750</v>
      </c>
      <c r="E88" s="3" t="s">
        <v>82</v>
      </c>
      <c r="F88" s="3" t="s">
        <v>63</v>
      </c>
      <c r="G88" s="3" t="s">
        <v>64</v>
      </c>
      <c r="H88" s="3" t="s">
        <v>65</v>
      </c>
      <c r="I88" s="3" t="s">
        <v>66</v>
      </c>
      <c r="J88" s="3" t="s">
        <v>218</v>
      </c>
      <c r="K88" s="3" t="s">
        <v>125</v>
      </c>
      <c r="L88" s="3" t="s">
        <v>772</v>
      </c>
      <c r="M88" s="5" t="s">
        <v>773</v>
      </c>
      <c r="N88" s="261" t="s">
        <v>774</v>
      </c>
      <c r="O88" s="259" t="s">
        <v>775</v>
      </c>
      <c r="P88" s="260" t="s">
        <v>72</v>
      </c>
      <c r="Q88" s="245" t="s">
        <v>776</v>
      </c>
      <c r="R88" s="51" t="s">
        <v>765</v>
      </c>
      <c r="S88" s="262" t="s">
        <v>75</v>
      </c>
      <c r="T88" s="263" t="s">
        <v>104</v>
      </c>
      <c r="U88" s="269">
        <v>0</v>
      </c>
      <c r="V88" s="269">
        <v>1</v>
      </c>
      <c r="W88" s="269">
        <v>1</v>
      </c>
      <c r="X88" s="269">
        <v>1</v>
      </c>
      <c r="Y88" s="270">
        <v>3</v>
      </c>
      <c r="Z88" s="266" t="s">
        <v>135</v>
      </c>
      <c r="AA88" s="266">
        <v>0</v>
      </c>
      <c r="AB88" s="259" t="s">
        <v>777</v>
      </c>
      <c r="AC88" s="268" t="s">
        <v>778</v>
      </c>
      <c r="AD88" s="3" t="s">
        <v>768</v>
      </c>
      <c r="AE88" s="267" t="s">
        <v>93</v>
      </c>
      <c r="AF88" s="259">
        <v>0</v>
      </c>
      <c r="AG88" s="259" t="s">
        <v>779</v>
      </c>
      <c r="AH88" s="268" t="s">
        <v>778</v>
      </c>
      <c r="AI88" s="10" t="s">
        <v>770</v>
      </c>
      <c r="AJ88" s="3"/>
      <c r="AK88" s="3"/>
      <c r="AL88" s="11"/>
      <c r="AM88" s="3"/>
      <c r="AN88" s="3"/>
      <c r="AO88" s="10"/>
      <c r="AP88" s="10"/>
      <c r="AQ88" s="131"/>
      <c r="AR88" s="10"/>
      <c r="AS88" s="10"/>
      <c r="AT88" s="181">
        <v>0</v>
      </c>
      <c r="AU88" s="131">
        <v>0</v>
      </c>
      <c r="AV88" s="10"/>
      <c r="AW88" s="6" t="s">
        <v>771</v>
      </c>
      <c r="AX88" s="140">
        <v>1</v>
      </c>
      <c r="AY88" s="6"/>
      <c r="AZ88" s="6"/>
      <c r="BA88" s="6"/>
      <c r="BB88" s="6"/>
      <c r="BC88" s="6"/>
      <c r="BD88" s="134"/>
      <c r="BE88" s="127" t="s">
        <v>760</v>
      </c>
    </row>
    <row r="89" spans="1:57" ht="80.099999999999994" hidden="1" customHeight="1" x14ac:dyDescent="0.25">
      <c r="A89" s="4">
        <v>61</v>
      </c>
      <c r="B89" s="3" t="s">
        <v>748</v>
      </c>
      <c r="C89" s="111" t="s">
        <v>749</v>
      </c>
      <c r="D89" s="5" t="s">
        <v>750</v>
      </c>
      <c r="E89" s="3" t="s">
        <v>82</v>
      </c>
      <c r="F89" s="3" t="s">
        <v>63</v>
      </c>
      <c r="G89" s="3" t="s">
        <v>64</v>
      </c>
      <c r="H89" s="3" t="s">
        <v>65</v>
      </c>
      <c r="I89" s="3" t="s">
        <v>66</v>
      </c>
      <c r="J89" s="3" t="s">
        <v>171</v>
      </c>
      <c r="K89" s="3" t="s">
        <v>780</v>
      </c>
      <c r="L89" s="3" t="s">
        <v>781</v>
      </c>
      <c r="M89" s="18" t="s">
        <v>782</v>
      </c>
      <c r="N89" s="261" t="s">
        <v>783</v>
      </c>
      <c r="O89" s="259" t="s">
        <v>784</v>
      </c>
      <c r="P89" s="260" t="s">
        <v>101</v>
      </c>
      <c r="Q89" s="245" t="s">
        <v>785</v>
      </c>
      <c r="R89" s="260" t="s">
        <v>74</v>
      </c>
      <c r="S89" s="262" t="s">
        <v>75</v>
      </c>
      <c r="T89" s="263" t="s">
        <v>104</v>
      </c>
      <c r="U89" s="264">
        <v>0</v>
      </c>
      <c r="V89" s="271">
        <v>0.2</v>
      </c>
      <c r="W89" s="271">
        <v>0.4</v>
      </c>
      <c r="X89" s="271">
        <v>0.4</v>
      </c>
      <c r="Y89" s="272">
        <v>1</v>
      </c>
      <c r="Z89" s="271">
        <v>0.1</v>
      </c>
      <c r="AA89" s="267">
        <v>0.25</v>
      </c>
      <c r="AB89" s="259" t="s">
        <v>786</v>
      </c>
      <c r="AC89" s="268" t="s">
        <v>787</v>
      </c>
      <c r="AD89" s="3" t="s">
        <v>768</v>
      </c>
      <c r="AE89" s="223">
        <v>0.1</v>
      </c>
      <c r="AF89" s="223">
        <v>0.25</v>
      </c>
      <c r="AG89" s="259" t="s">
        <v>788</v>
      </c>
      <c r="AH89" s="268" t="s">
        <v>787</v>
      </c>
      <c r="AI89" s="10" t="s">
        <v>789</v>
      </c>
      <c r="AJ89" s="3"/>
      <c r="AK89" s="3"/>
      <c r="AL89" s="11"/>
      <c r="AM89" s="3"/>
      <c r="AN89" s="3"/>
      <c r="AO89" s="10"/>
      <c r="AP89" s="10"/>
      <c r="AQ89" s="131"/>
      <c r="AR89" s="10"/>
      <c r="AS89" s="10"/>
      <c r="AT89" s="131">
        <v>0.2</v>
      </c>
      <c r="AU89" s="131">
        <v>0.5</v>
      </c>
      <c r="AV89" s="10"/>
      <c r="AW89" s="6" t="s">
        <v>771</v>
      </c>
      <c r="AX89" s="140">
        <v>1</v>
      </c>
      <c r="AY89" s="6"/>
      <c r="AZ89" s="6"/>
      <c r="BA89" s="6"/>
      <c r="BB89" s="6"/>
      <c r="BC89" s="6"/>
      <c r="BD89" s="134"/>
      <c r="BE89" s="127" t="s">
        <v>760</v>
      </c>
    </row>
    <row r="90" spans="1:57" ht="80.099999999999994" hidden="1" customHeight="1" x14ac:dyDescent="0.25">
      <c r="A90" s="4">
        <v>62</v>
      </c>
      <c r="B90" s="3" t="s">
        <v>748</v>
      </c>
      <c r="C90" s="111" t="s">
        <v>749</v>
      </c>
      <c r="D90" s="5" t="s">
        <v>750</v>
      </c>
      <c r="E90" s="3" t="s">
        <v>82</v>
      </c>
      <c r="F90" s="3" t="s">
        <v>63</v>
      </c>
      <c r="G90" s="3" t="s">
        <v>64</v>
      </c>
      <c r="H90" s="3" t="s">
        <v>65</v>
      </c>
      <c r="I90" s="3" t="s">
        <v>66</v>
      </c>
      <c r="J90" s="3" t="s">
        <v>218</v>
      </c>
      <c r="K90" s="3" t="s">
        <v>125</v>
      </c>
      <c r="L90" s="3" t="s">
        <v>790</v>
      </c>
      <c r="M90" s="18">
        <v>1</v>
      </c>
      <c r="N90" s="6" t="s">
        <v>791</v>
      </c>
      <c r="O90" s="3" t="s">
        <v>792</v>
      </c>
      <c r="P90" s="115" t="s">
        <v>72</v>
      </c>
      <c r="Q90" s="3" t="s">
        <v>793</v>
      </c>
      <c r="R90" s="115" t="s">
        <v>74</v>
      </c>
      <c r="S90" s="114" t="s">
        <v>246</v>
      </c>
      <c r="T90" s="116" t="s">
        <v>76</v>
      </c>
      <c r="U90" s="8">
        <v>1</v>
      </c>
      <c r="V90" s="7">
        <v>1</v>
      </c>
      <c r="W90" s="7">
        <v>1</v>
      </c>
      <c r="X90" s="7">
        <v>1</v>
      </c>
      <c r="Y90" s="242">
        <v>1</v>
      </c>
      <c r="Z90" s="159">
        <v>0.25</v>
      </c>
      <c r="AA90" s="218">
        <v>0.25</v>
      </c>
      <c r="AB90" s="21" t="s">
        <v>794</v>
      </c>
      <c r="AC90" s="26" t="s">
        <v>795</v>
      </c>
      <c r="AD90" s="3" t="s">
        <v>796</v>
      </c>
      <c r="AE90" s="26">
        <v>0.25</v>
      </c>
      <c r="AF90" s="26">
        <v>0.25</v>
      </c>
      <c r="AG90" s="131" t="s">
        <v>797</v>
      </c>
      <c r="AH90" s="10" t="s">
        <v>798</v>
      </c>
      <c r="AI90" s="10" t="s">
        <v>799</v>
      </c>
      <c r="AJ90" s="3"/>
      <c r="AK90" s="3"/>
      <c r="AL90" s="11"/>
      <c r="AM90" s="3"/>
      <c r="AN90" s="3"/>
      <c r="AO90" s="10"/>
      <c r="AP90" s="10"/>
      <c r="AQ90" s="131"/>
      <c r="AR90" s="10"/>
      <c r="AS90" s="10"/>
      <c r="AT90" s="131">
        <v>0.5</v>
      </c>
      <c r="AU90" s="131">
        <v>0.5</v>
      </c>
      <c r="AV90" s="10"/>
      <c r="AW90" s="140">
        <v>1</v>
      </c>
      <c r="AX90" s="140">
        <v>1</v>
      </c>
      <c r="AY90" s="6"/>
      <c r="AZ90" s="6"/>
      <c r="BA90" s="6"/>
      <c r="BB90" s="6"/>
      <c r="BC90" s="6"/>
      <c r="BD90" s="134"/>
      <c r="BE90" s="127" t="s">
        <v>760</v>
      </c>
    </row>
    <row r="91" spans="1:57" ht="78.75" hidden="1" customHeight="1" x14ac:dyDescent="0.25">
      <c r="A91" s="4">
        <v>63</v>
      </c>
      <c r="B91" s="3" t="s">
        <v>748</v>
      </c>
      <c r="C91" s="111" t="s">
        <v>749</v>
      </c>
      <c r="D91" s="5" t="s">
        <v>750</v>
      </c>
      <c r="E91" s="3" t="s">
        <v>82</v>
      </c>
      <c r="F91" s="3" t="s">
        <v>63</v>
      </c>
      <c r="G91" s="3" t="s">
        <v>64</v>
      </c>
      <c r="H91" s="3" t="s">
        <v>65</v>
      </c>
      <c r="I91" s="3" t="s">
        <v>66</v>
      </c>
      <c r="J91" s="3" t="s">
        <v>218</v>
      </c>
      <c r="K91" s="3" t="s">
        <v>125</v>
      </c>
      <c r="L91" s="3" t="s">
        <v>800</v>
      </c>
      <c r="M91" s="5" t="s">
        <v>801</v>
      </c>
      <c r="N91" s="6" t="s">
        <v>802</v>
      </c>
      <c r="O91" s="3" t="s">
        <v>803</v>
      </c>
      <c r="P91" s="115" t="s">
        <v>72</v>
      </c>
      <c r="Q91" s="3" t="s">
        <v>804</v>
      </c>
      <c r="R91" s="115" t="s">
        <v>74</v>
      </c>
      <c r="S91" s="114" t="s">
        <v>75</v>
      </c>
      <c r="T91" s="116" t="s">
        <v>76</v>
      </c>
      <c r="U91" s="14" t="s">
        <v>805</v>
      </c>
      <c r="V91" s="5" t="s">
        <v>806</v>
      </c>
      <c r="W91" s="5" t="s">
        <v>807</v>
      </c>
      <c r="X91" s="5" t="s">
        <v>808</v>
      </c>
      <c r="Y91" s="242">
        <v>1</v>
      </c>
      <c r="Z91" s="159" t="s">
        <v>809</v>
      </c>
      <c r="AA91" s="218" t="s">
        <v>810</v>
      </c>
      <c r="AB91" s="21" t="s">
        <v>811</v>
      </c>
      <c r="AC91" s="26" t="s">
        <v>795</v>
      </c>
      <c r="AD91" s="3" t="s">
        <v>812</v>
      </c>
      <c r="AE91" s="10" t="s">
        <v>813</v>
      </c>
      <c r="AF91" s="10" t="s">
        <v>814</v>
      </c>
      <c r="AG91" s="131" t="s">
        <v>815</v>
      </c>
      <c r="AH91" s="10" t="s">
        <v>816</v>
      </c>
      <c r="AI91" s="10" t="s">
        <v>817</v>
      </c>
      <c r="AJ91" s="3"/>
      <c r="AK91" s="3"/>
      <c r="AL91" s="11"/>
      <c r="AM91" s="3"/>
      <c r="AN91" s="3"/>
      <c r="AO91" s="10"/>
      <c r="AP91" s="10"/>
      <c r="AQ91" s="131"/>
      <c r="AR91" s="10"/>
      <c r="AS91" s="10"/>
      <c r="AT91" s="10" t="s">
        <v>813</v>
      </c>
      <c r="AU91" s="10" t="s">
        <v>814</v>
      </c>
      <c r="AV91" s="10">
        <v>0</v>
      </c>
      <c r="AW91" s="14" t="s">
        <v>805</v>
      </c>
      <c r="AX91" s="5" t="s">
        <v>806</v>
      </c>
      <c r="AY91" s="6"/>
      <c r="AZ91" s="6"/>
      <c r="BA91" s="6"/>
      <c r="BB91" s="6"/>
      <c r="BC91" s="6"/>
      <c r="BD91" s="134"/>
      <c r="BE91" s="127" t="s">
        <v>760</v>
      </c>
    </row>
    <row r="92" spans="1:57" ht="193.5" hidden="1" customHeight="1" x14ac:dyDescent="0.25">
      <c r="A92" s="4">
        <v>64</v>
      </c>
      <c r="B92" s="3" t="s">
        <v>748</v>
      </c>
      <c r="C92" s="111" t="s">
        <v>749</v>
      </c>
      <c r="D92" s="5" t="s">
        <v>750</v>
      </c>
      <c r="E92" s="3" t="s">
        <v>82</v>
      </c>
      <c r="F92" s="3" t="s">
        <v>63</v>
      </c>
      <c r="G92" s="3" t="s">
        <v>64</v>
      </c>
      <c r="H92" s="3" t="s">
        <v>65</v>
      </c>
      <c r="I92" s="3" t="s">
        <v>66</v>
      </c>
      <c r="J92" s="3" t="s">
        <v>218</v>
      </c>
      <c r="K92" s="3" t="s">
        <v>125</v>
      </c>
      <c r="L92" s="3" t="s">
        <v>818</v>
      </c>
      <c r="M92" s="5">
        <v>0</v>
      </c>
      <c r="N92" s="3" t="s">
        <v>819</v>
      </c>
      <c r="O92" s="3" t="s">
        <v>820</v>
      </c>
      <c r="P92" s="115" t="s">
        <v>72</v>
      </c>
      <c r="Q92" s="3" t="s">
        <v>821</v>
      </c>
      <c r="R92" s="115" t="s">
        <v>74</v>
      </c>
      <c r="S92" s="114" t="s">
        <v>246</v>
      </c>
      <c r="T92" s="116" t="s">
        <v>338</v>
      </c>
      <c r="U92" s="13">
        <v>0</v>
      </c>
      <c r="V92" s="13">
        <v>0</v>
      </c>
      <c r="W92" s="13">
        <v>1</v>
      </c>
      <c r="X92" s="13">
        <v>1</v>
      </c>
      <c r="Y92" s="13">
        <v>1</v>
      </c>
      <c r="Z92" s="159" t="s">
        <v>93</v>
      </c>
      <c r="AA92" s="218" t="s">
        <v>93</v>
      </c>
      <c r="AB92" s="21" t="s">
        <v>822</v>
      </c>
      <c r="AC92" s="25" t="s">
        <v>823</v>
      </c>
      <c r="AD92" s="10" t="s">
        <v>757</v>
      </c>
      <c r="AE92" s="26">
        <v>0.5</v>
      </c>
      <c r="AF92" s="26">
        <v>0.5</v>
      </c>
      <c r="AG92" s="131" t="s">
        <v>824</v>
      </c>
      <c r="AH92" s="10" t="s">
        <v>823</v>
      </c>
      <c r="AI92" s="10" t="s">
        <v>825</v>
      </c>
      <c r="AJ92" s="3"/>
      <c r="AK92" s="3"/>
      <c r="AL92" s="11"/>
      <c r="AM92" s="3"/>
      <c r="AN92" s="3"/>
      <c r="AO92" s="10"/>
      <c r="AP92" s="10"/>
      <c r="AQ92" s="131"/>
      <c r="AR92" s="10"/>
      <c r="AS92" s="10"/>
      <c r="AT92" s="131">
        <v>0.5</v>
      </c>
      <c r="AU92" s="131">
        <v>0.5</v>
      </c>
      <c r="AV92" s="10"/>
      <c r="AW92" s="6" t="s">
        <v>93</v>
      </c>
      <c r="AX92" s="6" t="s">
        <v>93</v>
      </c>
      <c r="AY92" s="6"/>
      <c r="AZ92" s="6"/>
      <c r="BA92" s="6"/>
      <c r="BB92" s="6"/>
      <c r="BC92" s="6"/>
      <c r="BD92" s="134"/>
      <c r="BE92" s="127" t="s">
        <v>760</v>
      </c>
    </row>
    <row r="93" spans="1:57" ht="80.099999999999994" hidden="1" customHeight="1" x14ac:dyDescent="0.25">
      <c r="A93" s="4">
        <v>65</v>
      </c>
      <c r="B93" s="3" t="s">
        <v>748</v>
      </c>
      <c r="C93" s="111" t="s">
        <v>749</v>
      </c>
      <c r="D93" s="5" t="s">
        <v>750</v>
      </c>
      <c r="E93" s="3" t="s">
        <v>82</v>
      </c>
      <c r="F93" s="3" t="s">
        <v>187</v>
      </c>
      <c r="G93" s="3" t="s">
        <v>64</v>
      </c>
      <c r="H93" s="3" t="s">
        <v>65</v>
      </c>
      <c r="I93" s="3" t="s">
        <v>66</v>
      </c>
      <c r="J93" s="3" t="s">
        <v>218</v>
      </c>
      <c r="K93" s="3" t="s">
        <v>125</v>
      </c>
      <c r="L93" s="3" t="s">
        <v>826</v>
      </c>
      <c r="M93" s="5">
        <v>0</v>
      </c>
      <c r="N93" s="261" t="s">
        <v>827</v>
      </c>
      <c r="O93" s="259" t="s">
        <v>828</v>
      </c>
      <c r="P93" s="259" t="s">
        <v>72</v>
      </c>
      <c r="Q93" s="259" t="s">
        <v>829</v>
      </c>
      <c r="R93" s="259" t="s">
        <v>830</v>
      </c>
      <c r="S93" s="259" t="s">
        <v>831</v>
      </c>
      <c r="T93" s="273" t="s">
        <v>832</v>
      </c>
      <c r="U93" s="274">
        <v>0.25</v>
      </c>
      <c r="V93" s="271">
        <v>0.25</v>
      </c>
      <c r="W93" s="271">
        <v>0.25</v>
      </c>
      <c r="X93" s="271">
        <v>0.25</v>
      </c>
      <c r="Y93" s="275">
        <v>1</v>
      </c>
      <c r="Z93" s="271">
        <v>0</v>
      </c>
      <c r="AA93" s="259" t="s">
        <v>555</v>
      </c>
      <c r="AB93" s="259" t="s">
        <v>833</v>
      </c>
      <c r="AC93" s="259" t="s">
        <v>834</v>
      </c>
      <c r="AD93" s="3" t="s">
        <v>768</v>
      </c>
      <c r="AE93" s="259">
        <v>0</v>
      </c>
      <c r="AF93" s="259" t="s">
        <v>555</v>
      </c>
      <c r="AG93" s="259" t="s">
        <v>833</v>
      </c>
      <c r="AH93" s="259" t="s">
        <v>835</v>
      </c>
      <c r="AI93" s="259" t="s">
        <v>836</v>
      </c>
      <c r="AJ93" s="259">
        <v>0</v>
      </c>
      <c r="AK93" s="259">
        <v>0</v>
      </c>
      <c r="AL93" s="259" t="s">
        <v>646</v>
      </c>
      <c r="AM93" s="271">
        <v>0.25</v>
      </c>
      <c r="AN93" s="271">
        <v>0.25</v>
      </c>
      <c r="AO93" s="10"/>
      <c r="AP93" s="10"/>
      <c r="AQ93" s="131"/>
      <c r="AR93" s="10"/>
      <c r="AS93" s="10"/>
      <c r="AT93" s="10">
        <v>0</v>
      </c>
      <c r="AU93" s="10">
        <v>0</v>
      </c>
      <c r="AV93" s="10"/>
      <c r="AW93" s="140">
        <v>1</v>
      </c>
      <c r="AX93" s="140">
        <v>1</v>
      </c>
      <c r="AY93" s="6"/>
      <c r="AZ93" s="6"/>
      <c r="BA93" s="6"/>
      <c r="BB93" s="6"/>
      <c r="BC93" s="6"/>
      <c r="BD93" s="134"/>
      <c r="BE93" s="127" t="s">
        <v>760</v>
      </c>
    </row>
    <row r="94" spans="1:57" ht="80.099999999999994" hidden="1" customHeight="1" x14ac:dyDescent="0.25">
      <c r="A94" s="4">
        <v>65.099999999999994</v>
      </c>
      <c r="B94" s="3" t="s">
        <v>748</v>
      </c>
      <c r="C94" s="111" t="s">
        <v>749</v>
      </c>
      <c r="D94" s="5" t="s">
        <v>750</v>
      </c>
      <c r="E94" s="3" t="s">
        <v>82</v>
      </c>
      <c r="F94" s="3" t="s">
        <v>187</v>
      </c>
      <c r="G94" s="3" t="s">
        <v>64</v>
      </c>
      <c r="H94" s="3" t="s">
        <v>65</v>
      </c>
      <c r="I94" s="3" t="s">
        <v>66</v>
      </c>
      <c r="J94" s="3" t="s">
        <v>218</v>
      </c>
      <c r="K94" s="3" t="s">
        <v>125</v>
      </c>
      <c r="L94" s="3" t="s">
        <v>826</v>
      </c>
      <c r="M94" s="5">
        <v>0</v>
      </c>
      <c r="N94" s="260" t="s">
        <v>837</v>
      </c>
      <c r="O94" s="276" t="s">
        <v>838</v>
      </c>
      <c r="P94" s="276" t="s">
        <v>101</v>
      </c>
      <c r="Q94" s="276" t="s">
        <v>839</v>
      </c>
      <c r="R94" s="276" t="s">
        <v>138</v>
      </c>
      <c r="S94" s="276" t="s">
        <v>831</v>
      </c>
      <c r="T94" s="277" t="s">
        <v>832</v>
      </c>
      <c r="U94" s="278" t="s">
        <v>840</v>
      </c>
      <c r="V94" s="262" t="s">
        <v>840</v>
      </c>
      <c r="W94" s="262">
        <v>0</v>
      </c>
      <c r="X94" s="262">
        <v>0</v>
      </c>
      <c r="Y94" s="279">
        <v>1</v>
      </c>
      <c r="Z94" s="262" t="s">
        <v>555</v>
      </c>
      <c r="AA94" s="276" t="s">
        <v>685</v>
      </c>
      <c r="AB94" s="276" t="s">
        <v>841</v>
      </c>
      <c r="AC94" s="276" t="s">
        <v>834</v>
      </c>
      <c r="AD94" s="3" t="s">
        <v>768</v>
      </c>
      <c r="AE94" s="276" t="s">
        <v>646</v>
      </c>
      <c r="AF94" s="276" t="s">
        <v>555</v>
      </c>
      <c r="AG94" s="276" t="s">
        <v>842</v>
      </c>
      <c r="AH94" s="276" t="s">
        <v>835</v>
      </c>
      <c r="AI94" s="276" t="s">
        <v>843</v>
      </c>
      <c r="AJ94" s="276" t="s">
        <v>555</v>
      </c>
      <c r="AK94" s="276" t="s">
        <v>555</v>
      </c>
      <c r="AL94" s="276" t="s">
        <v>646</v>
      </c>
      <c r="AM94" s="262" t="s">
        <v>840</v>
      </c>
      <c r="AN94" s="262" t="s">
        <v>840</v>
      </c>
      <c r="AO94" s="10"/>
      <c r="AP94" s="10"/>
      <c r="AQ94" s="131"/>
      <c r="AR94" s="10"/>
      <c r="AS94" s="10"/>
      <c r="AT94" s="10" t="s">
        <v>555</v>
      </c>
      <c r="AU94" s="10" t="s">
        <v>555</v>
      </c>
      <c r="AV94" s="10"/>
      <c r="AW94" s="140">
        <v>1</v>
      </c>
      <c r="AX94" s="140">
        <v>1</v>
      </c>
      <c r="AY94" s="6"/>
      <c r="AZ94" s="6"/>
      <c r="BA94" s="6"/>
      <c r="BB94" s="6"/>
      <c r="BC94" s="6"/>
      <c r="BD94" s="134"/>
      <c r="BE94" s="127" t="s">
        <v>760</v>
      </c>
    </row>
    <row r="95" spans="1:57" ht="80.099999999999994" hidden="1" customHeight="1" x14ac:dyDescent="0.25">
      <c r="A95" s="4">
        <v>66</v>
      </c>
      <c r="B95" s="3" t="s">
        <v>748</v>
      </c>
      <c r="C95" s="111" t="s">
        <v>749</v>
      </c>
      <c r="D95" s="5" t="s">
        <v>750</v>
      </c>
      <c r="E95" s="3" t="s">
        <v>438</v>
      </c>
      <c r="F95" s="3" t="s">
        <v>439</v>
      </c>
      <c r="G95" s="3" t="s">
        <v>440</v>
      </c>
      <c r="H95" s="3" t="s">
        <v>65</v>
      </c>
      <c r="I95" s="3" t="s">
        <v>66</v>
      </c>
      <c r="J95" s="3" t="s">
        <v>218</v>
      </c>
      <c r="K95" s="3" t="s">
        <v>125</v>
      </c>
      <c r="L95" s="3" t="s">
        <v>844</v>
      </c>
      <c r="M95" s="5">
        <v>0</v>
      </c>
      <c r="N95" s="258" t="s">
        <v>646</v>
      </c>
      <c r="O95" s="259" t="s">
        <v>845</v>
      </c>
      <c r="P95" s="260" t="s">
        <v>646</v>
      </c>
      <c r="Q95" s="261" t="s">
        <v>846</v>
      </c>
      <c r="R95" s="260" t="s">
        <v>646</v>
      </c>
      <c r="S95" s="262" t="s">
        <v>646</v>
      </c>
      <c r="T95" s="263" t="s">
        <v>646</v>
      </c>
      <c r="U95" s="278" t="s">
        <v>847</v>
      </c>
      <c r="V95" s="262" t="s">
        <v>847</v>
      </c>
      <c r="W95" s="262" t="s">
        <v>847</v>
      </c>
      <c r="X95" s="262" t="s">
        <v>847</v>
      </c>
      <c r="Y95" s="280">
        <v>1</v>
      </c>
      <c r="Z95" s="262" t="s">
        <v>848</v>
      </c>
      <c r="AA95" s="281">
        <v>0.2</v>
      </c>
      <c r="AB95" s="276" t="s">
        <v>849</v>
      </c>
      <c r="AC95" s="276" t="s">
        <v>834</v>
      </c>
      <c r="AD95" s="276" t="s">
        <v>850</v>
      </c>
      <c r="AE95" s="276">
        <v>0.01</v>
      </c>
      <c r="AF95" s="281">
        <v>0.04</v>
      </c>
      <c r="AG95" s="276" t="s">
        <v>851</v>
      </c>
      <c r="AH95" s="276" t="s">
        <v>835</v>
      </c>
      <c r="AI95" s="276" t="s">
        <v>852</v>
      </c>
      <c r="AJ95" s="276" t="s">
        <v>555</v>
      </c>
      <c r="AK95" s="276" t="s">
        <v>555</v>
      </c>
      <c r="AL95" s="276" t="s">
        <v>646</v>
      </c>
      <c r="AM95" s="276" t="s">
        <v>555</v>
      </c>
      <c r="AN95" s="276" t="s">
        <v>555</v>
      </c>
      <c r="AO95" s="10"/>
      <c r="AP95" s="10"/>
      <c r="AQ95" s="131"/>
      <c r="AR95" s="10"/>
      <c r="AS95" s="10"/>
      <c r="AT95" s="10">
        <v>0.06</v>
      </c>
      <c r="AU95" s="131">
        <v>0.24</v>
      </c>
      <c r="AV95" s="10">
        <v>0.15</v>
      </c>
      <c r="AW95" s="140">
        <v>1</v>
      </c>
      <c r="AX95" s="140">
        <v>0.4</v>
      </c>
      <c r="AY95" s="6"/>
      <c r="AZ95" s="6"/>
      <c r="BA95" s="6"/>
      <c r="BB95" s="6"/>
      <c r="BC95" s="6"/>
      <c r="BD95" s="134"/>
      <c r="BE95" s="127" t="s">
        <v>760</v>
      </c>
    </row>
    <row r="96" spans="1:57" ht="80.099999999999994" hidden="1" customHeight="1" x14ac:dyDescent="0.25">
      <c r="A96" s="4">
        <v>67</v>
      </c>
      <c r="B96" s="3" t="s">
        <v>748</v>
      </c>
      <c r="C96" s="111" t="s">
        <v>749</v>
      </c>
      <c r="D96" s="5" t="s">
        <v>750</v>
      </c>
      <c r="E96" s="3" t="s">
        <v>82</v>
      </c>
      <c r="F96" s="3" t="s">
        <v>63</v>
      </c>
      <c r="G96" s="3" t="s">
        <v>64</v>
      </c>
      <c r="H96" s="3" t="s">
        <v>65</v>
      </c>
      <c r="I96" s="3" t="s">
        <v>66</v>
      </c>
      <c r="J96" s="3" t="s">
        <v>218</v>
      </c>
      <c r="K96" s="3" t="s">
        <v>125</v>
      </c>
      <c r="L96" s="3" t="s">
        <v>853</v>
      </c>
      <c r="M96" s="5">
        <v>0</v>
      </c>
      <c r="N96" s="282" t="s">
        <v>646</v>
      </c>
      <c r="O96" s="276" t="s">
        <v>854</v>
      </c>
      <c r="P96" s="260" t="s">
        <v>646</v>
      </c>
      <c r="Q96" s="260" t="s">
        <v>855</v>
      </c>
      <c r="R96" s="260" t="s">
        <v>646</v>
      </c>
      <c r="S96" s="262" t="s">
        <v>646</v>
      </c>
      <c r="T96" s="263" t="s">
        <v>646</v>
      </c>
      <c r="U96" s="278" t="s">
        <v>847</v>
      </c>
      <c r="V96" s="262" t="s">
        <v>847</v>
      </c>
      <c r="W96" s="262" t="s">
        <v>847</v>
      </c>
      <c r="X96" s="262" t="s">
        <v>847</v>
      </c>
      <c r="Y96" s="280">
        <v>1</v>
      </c>
      <c r="Z96" s="262" t="s">
        <v>856</v>
      </c>
      <c r="AA96" s="281">
        <v>0.08</v>
      </c>
      <c r="AB96" s="276" t="s">
        <v>857</v>
      </c>
      <c r="AC96" s="276" t="s">
        <v>834</v>
      </c>
      <c r="AD96" s="276" t="s">
        <v>858</v>
      </c>
      <c r="AE96" s="276" t="s">
        <v>555</v>
      </c>
      <c r="AF96" s="276" t="s">
        <v>555</v>
      </c>
      <c r="AG96" s="276" t="s">
        <v>859</v>
      </c>
      <c r="AH96" s="276" t="s">
        <v>835</v>
      </c>
      <c r="AI96" s="276" t="s">
        <v>852</v>
      </c>
      <c r="AJ96" s="276" t="s">
        <v>555</v>
      </c>
      <c r="AK96" s="276" t="s">
        <v>555</v>
      </c>
      <c r="AL96" s="276" t="s">
        <v>646</v>
      </c>
      <c r="AM96" s="276" t="s">
        <v>555</v>
      </c>
      <c r="AN96" s="276" t="s">
        <v>555</v>
      </c>
      <c r="AO96" s="10"/>
      <c r="AP96" s="10"/>
      <c r="AQ96" s="131"/>
      <c r="AR96" s="10"/>
      <c r="AS96" s="10"/>
      <c r="AT96" s="10">
        <v>7.0000000000000007E-2</v>
      </c>
      <c r="AU96" s="131">
        <v>0.28000000000000003</v>
      </c>
      <c r="AV96" s="10"/>
      <c r="AW96" s="140">
        <v>1</v>
      </c>
      <c r="AX96" s="140">
        <v>1</v>
      </c>
      <c r="AY96" s="6"/>
      <c r="AZ96" s="6"/>
      <c r="BA96" s="6"/>
      <c r="BB96" s="6"/>
      <c r="BC96" s="6"/>
      <c r="BD96" s="134"/>
      <c r="BE96" s="127" t="s">
        <v>760</v>
      </c>
    </row>
    <row r="97" spans="1:59" ht="80.099999999999994" hidden="1" customHeight="1" x14ac:dyDescent="0.25">
      <c r="A97" s="4">
        <v>68</v>
      </c>
      <c r="B97" s="3" t="s">
        <v>748</v>
      </c>
      <c r="C97" s="111" t="s">
        <v>749</v>
      </c>
      <c r="D97" s="5" t="s">
        <v>750</v>
      </c>
      <c r="E97" s="3" t="s">
        <v>82</v>
      </c>
      <c r="F97" s="3" t="s">
        <v>63</v>
      </c>
      <c r="G97" s="3" t="s">
        <v>64</v>
      </c>
      <c r="H97" s="3" t="s">
        <v>65</v>
      </c>
      <c r="I97" s="3" t="s">
        <v>66</v>
      </c>
      <c r="J97" s="3" t="s">
        <v>218</v>
      </c>
      <c r="K97" s="3" t="s">
        <v>125</v>
      </c>
      <c r="L97" s="3" t="s">
        <v>860</v>
      </c>
      <c r="M97" s="5">
        <v>0</v>
      </c>
      <c r="N97" s="282" t="s">
        <v>646</v>
      </c>
      <c r="O97" s="276" t="s">
        <v>861</v>
      </c>
      <c r="P97" s="260" t="s">
        <v>646</v>
      </c>
      <c r="Q97" s="260" t="s">
        <v>862</v>
      </c>
      <c r="R97" s="260" t="s">
        <v>646</v>
      </c>
      <c r="S97" s="262" t="s">
        <v>646</v>
      </c>
      <c r="T97" s="263" t="s">
        <v>646</v>
      </c>
      <c r="U97" s="278">
        <v>1</v>
      </c>
      <c r="V97" s="262">
        <v>0</v>
      </c>
      <c r="W97" s="262">
        <v>0</v>
      </c>
      <c r="X97" s="262">
        <v>0</v>
      </c>
      <c r="Y97" s="280">
        <v>1</v>
      </c>
      <c r="Z97" s="262" t="s">
        <v>863</v>
      </c>
      <c r="AA97" s="281">
        <v>0.3</v>
      </c>
      <c r="AB97" s="276" t="s">
        <v>864</v>
      </c>
      <c r="AC97" s="276" t="s">
        <v>834</v>
      </c>
      <c r="AD97" s="276" t="s">
        <v>865</v>
      </c>
      <c r="AE97" s="276" t="s">
        <v>555</v>
      </c>
      <c r="AF97" s="276" t="s">
        <v>555</v>
      </c>
      <c r="AG97" s="260" t="s">
        <v>866</v>
      </c>
      <c r="AH97" s="260" t="s">
        <v>835</v>
      </c>
      <c r="AI97" s="276" t="s">
        <v>867</v>
      </c>
      <c r="AJ97" s="276" t="s">
        <v>555</v>
      </c>
      <c r="AK97" s="276" t="s">
        <v>555</v>
      </c>
      <c r="AL97" s="276" t="s">
        <v>646</v>
      </c>
      <c r="AM97" s="276" t="s">
        <v>555</v>
      </c>
      <c r="AN97" s="276" t="s">
        <v>555</v>
      </c>
      <c r="AO97" s="10"/>
      <c r="AP97" s="10"/>
      <c r="AQ97" s="131"/>
      <c r="AR97" s="10"/>
      <c r="AS97" s="10"/>
      <c r="AT97" s="10" t="s">
        <v>555</v>
      </c>
      <c r="AU97" s="10" t="s">
        <v>555</v>
      </c>
      <c r="AV97" s="10">
        <v>0.25</v>
      </c>
      <c r="AW97" s="140">
        <v>0.5</v>
      </c>
      <c r="AX97" s="140">
        <v>0.25</v>
      </c>
      <c r="AY97" s="6"/>
      <c r="AZ97" s="6"/>
      <c r="BA97" s="6"/>
      <c r="BB97" s="6"/>
      <c r="BC97" s="6"/>
      <c r="BD97" s="134"/>
      <c r="BE97" s="127" t="s">
        <v>760</v>
      </c>
    </row>
    <row r="98" spans="1:59" ht="80.099999999999994" hidden="1" customHeight="1" x14ac:dyDescent="0.25">
      <c r="A98" s="4">
        <v>69</v>
      </c>
      <c r="B98" s="3" t="s">
        <v>748</v>
      </c>
      <c r="C98" s="111" t="s">
        <v>749</v>
      </c>
      <c r="D98" s="5" t="s">
        <v>750</v>
      </c>
      <c r="E98" s="3" t="s">
        <v>438</v>
      </c>
      <c r="F98" s="3" t="s">
        <v>439</v>
      </c>
      <c r="G98" s="3" t="s">
        <v>868</v>
      </c>
      <c r="H98" s="3" t="s">
        <v>441</v>
      </c>
      <c r="I98" s="3" t="s">
        <v>66</v>
      </c>
      <c r="J98" s="3" t="s">
        <v>218</v>
      </c>
      <c r="K98" s="3" t="s">
        <v>125</v>
      </c>
      <c r="L98" s="3" t="s">
        <v>869</v>
      </c>
      <c r="M98" s="5">
        <v>1</v>
      </c>
      <c r="N98" s="282" t="s">
        <v>870</v>
      </c>
      <c r="O98" s="276" t="s">
        <v>871</v>
      </c>
      <c r="P98" s="259" t="s">
        <v>101</v>
      </c>
      <c r="Q98" s="276" t="s">
        <v>872</v>
      </c>
      <c r="R98" s="259" t="s">
        <v>138</v>
      </c>
      <c r="S98" s="259" t="s">
        <v>75</v>
      </c>
      <c r="T98" s="277" t="s">
        <v>832</v>
      </c>
      <c r="U98" s="278">
        <v>1</v>
      </c>
      <c r="V98" s="262">
        <v>0</v>
      </c>
      <c r="W98" s="262">
        <v>0</v>
      </c>
      <c r="X98" s="262">
        <v>0</v>
      </c>
      <c r="Y98" s="280">
        <v>1</v>
      </c>
      <c r="Z98" s="262" t="s">
        <v>646</v>
      </c>
      <c r="AA98" s="276" t="s">
        <v>93</v>
      </c>
      <c r="AB98" s="276" t="s">
        <v>873</v>
      </c>
      <c r="AC98" s="276" t="s">
        <v>834</v>
      </c>
      <c r="AD98" s="276" t="s">
        <v>874</v>
      </c>
      <c r="AE98" s="276" t="s">
        <v>555</v>
      </c>
      <c r="AF98" s="276" t="s">
        <v>555</v>
      </c>
      <c r="AG98" s="259" t="s">
        <v>842</v>
      </c>
      <c r="AH98" s="276" t="s">
        <v>835</v>
      </c>
      <c r="AI98" s="276" t="s">
        <v>875</v>
      </c>
      <c r="AJ98" s="276" t="s">
        <v>555</v>
      </c>
      <c r="AK98" s="276" t="s">
        <v>555</v>
      </c>
      <c r="AL98" s="276" t="s">
        <v>646</v>
      </c>
      <c r="AM98" s="262" t="s">
        <v>876</v>
      </c>
      <c r="AN98" s="262" t="s">
        <v>877</v>
      </c>
      <c r="AO98" s="10"/>
      <c r="AP98" s="10"/>
      <c r="AQ98" s="131"/>
      <c r="AR98" s="10"/>
      <c r="AS98" s="10"/>
      <c r="AT98" s="10" t="s">
        <v>555</v>
      </c>
      <c r="AU98" s="10" t="s">
        <v>555</v>
      </c>
      <c r="AV98" s="10"/>
      <c r="AW98" s="6">
        <v>0.98</v>
      </c>
      <c r="AX98" s="6" t="s">
        <v>877</v>
      </c>
      <c r="AY98" s="6"/>
      <c r="AZ98" s="6"/>
      <c r="BA98" s="6"/>
      <c r="BB98" s="6"/>
      <c r="BC98" s="6"/>
      <c r="BD98" s="134"/>
      <c r="BE98" s="127" t="s">
        <v>760</v>
      </c>
    </row>
    <row r="99" spans="1:59" ht="80.099999999999994" hidden="1" customHeight="1" x14ac:dyDescent="0.25">
      <c r="A99" s="4">
        <v>70</v>
      </c>
      <c r="B99" s="3" t="s">
        <v>748</v>
      </c>
      <c r="C99" s="111" t="s">
        <v>749</v>
      </c>
      <c r="D99" s="5" t="s">
        <v>750</v>
      </c>
      <c r="E99" s="3" t="s">
        <v>438</v>
      </c>
      <c r="F99" s="3" t="s">
        <v>439</v>
      </c>
      <c r="G99" s="3" t="s">
        <v>868</v>
      </c>
      <c r="H99" s="3" t="s">
        <v>441</v>
      </c>
      <c r="I99" s="3" t="s">
        <v>66</v>
      </c>
      <c r="J99" s="3" t="s">
        <v>218</v>
      </c>
      <c r="K99" s="3" t="s">
        <v>125</v>
      </c>
      <c r="L99" s="3" t="s">
        <v>878</v>
      </c>
      <c r="M99" s="5">
        <v>0</v>
      </c>
      <c r="N99" s="282" t="s">
        <v>879</v>
      </c>
      <c r="O99" s="260" t="s">
        <v>880</v>
      </c>
      <c r="P99" s="260" t="s">
        <v>101</v>
      </c>
      <c r="Q99" s="260" t="s">
        <v>881</v>
      </c>
      <c r="R99" s="260" t="s">
        <v>138</v>
      </c>
      <c r="S99" s="276" t="s">
        <v>75</v>
      </c>
      <c r="T99" s="277" t="s">
        <v>832</v>
      </c>
      <c r="U99" s="278">
        <v>0</v>
      </c>
      <c r="V99" s="262">
        <v>1</v>
      </c>
      <c r="W99" s="262">
        <v>0</v>
      </c>
      <c r="X99" s="262">
        <v>0</v>
      </c>
      <c r="Y99" s="280">
        <v>1</v>
      </c>
      <c r="Z99" s="262" t="s">
        <v>882</v>
      </c>
      <c r="AA99" s="276" t="s">
        <v>93</v>
      </c>
      <c r="AB99" s="276" t="s">
        <v>883</v>
      </c>
      <c r="AC99" s="276" t="s">
        <v>834</v>
      </c>
      <c r="AD99" s="3" t="s">
        <v>768</v>
      </c>
      <c r="AE99" s="276">
        <v>0.6</v>
      </c>
      <c r="AF99" s="281">
        <v>0.6</v>
      </c>
      <c r="AG99" s="276" t="s">
        <v>884</v>
      </c>
      <c r="AH99" s="276" t="s">
        <v>835</v>
      </c>
      <c r="AI99" s="276" t="s">
        <v>885</v>
      </c>
      <c r="AJ99" s="276" t="s">
        <v>886</v>
      </c>
      <c r="AK99" s="281">
        <v>0.6</v>
      </c>
      <c r="AL99" s="281">
        <v>0.5</v>
      </c>
      <c r="AM99" s="262" t="s">
        <v>646</v>
      </c>
      <c r="AN99" s="262" t="s">
        <v>887</v>
      </c>
      <c r="AO99" s="10"/>
      <c r="AP99" s="10"/>
      <c r="AQ99" s="131"/>
      <c r="AR99" s="10"/>
      <c r="AS99" s="10"/>
      <c r="AT99" s="10">
        <v>0.6</v>
      </c>
      <c r="AU99" s="131">
        <v>0.6</v>
      </c>
      <c r="AV99" s="131">
        <v>0.5</v>
      </c>
      <c r="AW99" s="6"/>
      <c r="AX99" s="140" t="s">
        <v>887</v>
      </c>
      <c r="AY99" s="6"/>
      <c r="AZ99" s="6"/>
      <c r="BA99" s="6"/>
      <c r="BB99" s="6"/>
      <c r="BC99" s="6"/>
      <c r="BD99" s="134"/>
      <c r="BE99" s="127" t="s">
        <v>760</v>
      </c>
    </row>
    <row r="100" spans="1:59" ht="80.099999999999994" hidden="1" customHeight="1" x14ac:dyDescent="0.25">
      <c r="A100" s="4">
        <v>71</v>
      </c>
      <c r="B100" s="3" t="s">
        <v>748</v>
      </c>
      <c r="C100" s="111" t="s">
        <v>749</v>
      </c>
      <c r="D100" s="5" t="s">
        <v>750</v>
      </c>
      <c r="E100" s="3" t="s">
        <v>438</v>
      </c>
      <c r="F100" s="3" t="s">
        <v>439</v>
      </c>
      <c r="G100" s="3" t="s">
        <v>868</v>
      </c>
      <c r="H100" s="3" t="s">
        <v>441</v>
      </c>
      <c r="I100" s="3" t="s">
        <v>66</v>
      </c>
      <c r="J100" s="3" t="s">
        <v>218</v>
      </c>
      <c r="K100" s="3" t="s">
        <v>125</v>
      </c>
      <c r="L100" s="3" t="s">
        <v>888</v>
      </c>
      <c r="M100" s="5">
        <v>1</v>
      </c>
      <c r="N100" s="282" t="s">
        <v>889</v>
      </c>
      <c r="O100" s="260" t="s">
        <v>890</v>
      </c>
      <c r="P100" s="260" t="s">
        <v>101</v>
      </c>
      <c r="Q100" s="260" t="s">
        <v>891</v>
      </c>
      <c r="R100" s="260" t="s">
        <v>74</v>
      </c>
      <c r="S100" s="262" t="s">
        <v>246</v>
      </c>
      <c r="T100" s="263" t="s">
        <v>832</v>
      </c>
      <c r="U100" s="283">
        <v>1</v>
      </c>
      <c r="V100" s="284">
        <v>1</v>
      </c>
      <c r="W100" s="284">
        <v>1</v>
      </c>
      <c r="X100" s="284">
        <v>1</v>
      </c>
      <c r="Y100" s="285">
        <v>1</v>
      </c>
      <c r="Z100" s="262">
        <v>0</v>
      </c>
      <c r="AA100" s="276" t="s">
        <v>555</v>
      </c>
      <c r="AB100" s="276" t="s">
        <v>892</v>
      </c>
      <c r="AC100" s="276" t="s">
        <v>834</v>
      </c>
      <c r="AD100" s="3" t="s">
        <v>768</v>
      </c>
      <c r="AE100" s="276">
        <v>0</v>
      </c>
      <c r="AF100" s="276" t="s">
        <v>555</v>
      </c>
      <c r="AG100" s="276" t="s">
        <v>893</v>
      </c>
      <c r="AH100" s="276" t="s">
        <v>835</v>
      </c>
      <c r="AI100" s="276" t="s">
        <v>894</v>
      </c>
      <c r="AJ100" s="276">
        <v>0</v>
      </c>
      <c r="AK100" s="276">
        <v>0</v>
      </c>
      <c r="AL100" s="276" t="s">
        <v>646</v>
      </c>
      <c r="AM100" s="284">
        <v>1</v>
      </c>
      <c r="AN100" s="284">
        <v>1</v>
      </c>
      <c r="AO100" s="10"/>
      <c r="AP100" s="10"/>
      <c r="AQ100" s="131"/>
      <c r="AR100" s="10"/>
      <c r="AS100" s="10"/>
      <c r="AT100" s="10">
        <v>0</v>
      </c>
      <c r="AU100" s="10">
        <v>0</v>
      </c>
      <c r="AV100" s="10"/>
      <c r="AW100" s="140">
        <v>1</v>
      </c>
      <c r="AX100" s="140">
        <v>1</v>
      </c>
      <c r="AY100" s="6"/>
      <c r="AZ100" s="6"/>
      <c r="BA100" s="6"/>
      <c r="BB100" s="6"/>
      <c r="BC100" s="6"/>
      <c r="BD100" s="134"/>
      <c r="BE100" s="127" t="s">
        <v>760</v>
      </c>
    </row>
    <row r="101" spans="1:59" ht="80.099999999999994" hidden="1" customHeight="1" x14ac:dyDescent="0.25">
      <c r="A101" s="4">
        <v>72</v>
      </c>
      <c r="B101" s="3" t="s">
        <v>748</v>
      </c>
      <c r="C101" s="111" t="s">
        <v>749</v>
      </c>
      <c r="D101" s="5" t="s">
        <v>750</v>
      </c>
      <c r="E101" s="3" t="s">
        <v>895</v>
      </c>
      <c r="F101" s="3" t="s">
        <v>896</v>
      </c>
      <c r="G101" s="3" t="s">
        <v>897</v>
      </c>
      <c r="H101" s="3" t="s">
        <v>441</v>
      </c>
      <c r="I101" s="3" t="s">
        <v>66</v>
      </c>
      <c r="J101" s="3" t="s">
        <v>218</v>
      </c>
      <c r="K101" s="3" t="s">
        <v>125</v>
      </c>
      <c r="L101" s="3" t="s">
        <v>898</v>
      </c>
      <c r="M101" s="5">
        <v>0</v>
      </c>
      <c r="N101" s="6" t="s">
        <v>899</v>
      </c>
      <c r="O101" s="3" t="s">
        <v>900</v>
      </c>
      <c r="P101" s="115" t="s">
        <v>72</v>
      </c>
      <c r="Q101" s="3" t="s">
        <v>901</v>
      </c>
      <c r="R101" s="115" t="s">
        <v>74</v>
      </c>
      <c r="S101" s="114" t="s">
        <v>246</v>
      </c>
      <c r="T101" s="116" t="s">
        <v>338</v>
      </c>
      <c r="U101" s="8">
        <v>1</v>
      </c>
      <c r="V101" s="7">
        <v>1</v>
      </c>
      <c r="W101" s="7">
        <v>1</v>
      </c>
      <c r="X101" s="7">
        <v>1</v>
      </c>
      <c r="Y101" s="234">
        <v>1</v>
      </c>
      <c r="Z101" s="159">
        <v>0</v>
      </c>
      <c r="AA101" s="218">
        <v>0</v>
      </c>
      <c r="AB101" s="21" t="s">
        <v>902</v>
      </c>
      <c r="AC101" s="25" t="s">
        <v>903</v>
      </c>
      <c r="AD101" s="3" t="s">
        <v>757</v>
      </c>
      <c r="AE101" s="26">
        <v>0</v>
      </c>
      <c r="AF101" s="26">
        <v>0</v>
      </c>
      <c r="AG101" s="131" t="s">
        <v>904</v>
      </c>
      <c r="AH101" s="10" t="s">
        <v>905</v>
      </c>
      <c r="AI101" s="10" t="s">
        <v>906</v>
      </c>
      <c r="AJ101" s="3"/>
      <c r="AK101" s="3"/>
      <c r="AL101" s="11"/>
      <c r="AM101" s="3"/>
      <c r="AN101" s="3"/>
      <c r="AO101" s="10"/>
      <c r="AP101" s="10"/>
      <c r="AQ101" s="131"/>
      <c r="AR101" s="10"/>
      <c r="AS101" s="10"/>
      <c r="AT101" s="131">
        <v>0</v>
      </c>
      <c r="AU101" s="131">
        <v>0</v>
      </c>
      <c r="AV101" s="131">
        <v>1</v>
      </c>
      <c r="AW101" s="15">
        <v>0</v>
      </c>
      <c r="AX101" s="15">
        <v>0</v>
      </c>
      <c r="AY101" s="6"/>
      <c r="AZ101" s="6"/>
      <c r="BA101" s="6"/>
      <c r="BB101" s="6"/>
      <c r="BC101" s="6"/>
      <c r="BD101" s="134"/>
      <c r="BE101" s="127" t="s">
        <v>760</v>
      </c>
    </row>
    <row r="102" spans="1:59" ht="80.099999999999994" hidden="1" customHeight="1" x14ac:dyDescent="0.25">
      <c r="A102" s="4">
        <v>73</v>
      </c>
      <c r="B102" s="3" t="s">
        <v>748</v>
      </c>
      <c r="C102" s="111" t="s">
        <v>749</v>
      </c>
      <c r="D102" s="5" t="s">
        <v>750</v>
      </c>
      <c r="E102" s="3" t="s">
        <v>82</v>
      </c>
      <c r="F102" s="3" t="s">
        <v>63</v>
      </c>
      <c r="G102" s="3" t="s">
        <v>64</v>
      </c>
      <c r="H102" s="3" t="s">
        <v>65</v>
      </c>
      <c r="I102" s="3" t="s">
        <v>66</v>
      </c>
      <c r="J102" s="3" t="s">
        <v>218</v>
      </c>
      <c r="K102" s="3" t="s">
        <v>125</v>
      </c>
      <c r="L102" s="3" t="s">
        <v>907</v>
      </c>
      <c r="M102" s="5">
        <v>50</v>
      </c>
      <c r="N102" s="6" t="s">
        <v>908</v>
      </c>
      <c r="O102" s="3" t="s">
        <v>909</v>
      </c>
      <c r="P102" s="115" t="s">
        <v>101</v>
      </c>
      <c r="Q102" s="3" t="s">
        <v>910</v>
      </c>
      <c r="R102" s="115" t="s">
        <v>138</v>
      </c>
      <c r="S102" s="114" t="s">
        <v>75</v>
      </c>
      <c r="T102" s="116" t="s">
        <v>338</v>
      </c>
      <c r="U102" s="20">
        <v>24</v>
      </c>
      <c r="V102" s="15">
        <v>32</v>
      </c>
      <c r="W102" s="15">
        <v>32</v>
      </c>
      <c r="X102" s="15">
        <v>32</v>
      </c>
      <c r="Y102" s="217">
        <v>120</v>
      </c>
      <c r="Z102" s="160" t="s">
        <v>93</v>
      </c>
      <c r="AA102" s="218" t="s">
        <v>93</v>
      </c>
      <c r="AB102" s="21" t="s">
        <v>911</v>
      </c>
      <c r="AC102" s="25" t="s">
        <v>903</v>
      </c>
      <c r="AD102" s="3" t="s">
        <v>757</v>
      </c>
      <c r="AE102" s="22" t="s">
        <v>912</v>
      </c>
      <c r="AF102" s="22" t="s">
        <v>913</v>
      </c>
      <c r="AG102" s="131" t="s">
        <v>914</v>
      </c>
      <c r="AH102" s="10" t="s">
        <v>905</v>
      </c>
      <c r="AI102" s="10" t="s">
        <v>915</v>
      </c>
      <c r="AJ102" s="3"/>
      <c r="AK102" s="3"/>
      <c r="AL102" s="11"/>
      <c r="AM102" s="3"/>
      <c r="AN102" s="3"/>
      <c r="AO102" s="10"/>
      <c r="AP102" s="10"/>
      <c r="AQ102" s="131"/>
      <c r="AR102" s="10"/>
      <c r="AS102" s="10"/>
      <c r="AT102" s="22">
        <v>38</v>
      </c>
      <c r="AU102" s="22" t="s">
        <v>913</v>
      </c>
      <c r="AV102" s="22"/>
      <c r="AW102" s="18">
        <v>1</v>
      </c>
      <c r="AX102" s="18">
        <v>1</v>
      </c>
      <c r="AY102" s="6"/>
      <c r="AZ102" s="6"/>
      <c r="BA102" s="6"/>
      <c r="BB102" s="6"/>
      <c r="BC102" s="6"/>
      <c r="BD102" s="134"/>
      <c r="BE102" s="127" t="s">
        <v>760</v>
      </c>
    </row>
    <row r="103" spans="1:59" ht="80.099999999999994" hidden="1" customHeight="1" x14ac:dyDescent="0.25">
      <c r="A103" s="4">
        <v>74</v>
      </c>
      <c r="B103" s="3" t="s">
        <v>748</v>
      </c>
      <c r="C103" s="111" t="s">
        <v>749</v>
      </c>
      <c r="D103" s="5" t="s">
        <v>750</v>
      </c>
      <c r="E103" s="3" t="s">
        <v>82</v>
      </c>
      <c r="F103" s="3" t="s">
        <v>63</v>
      </c>
      <c r="G103" s="3" t="s">
        <v>64</v>
      </c>
      <c r="H103" s="3" t="s">
        <v>65</v>
      </c>
      <c r="I103" s="3" t="s">
        <v>66</v>
      </c>
      <c r="J103" s="3" t="s">
        <v>218</v>
      </c>
      <c r="K103" s="3" t="s">
        <v>125</v>
      </c>
      <c r="L103" s="3" t="s">
        <v>916</v>
      </c>
      <c r="M103" s="5" t="s">
        <v>917</v>
      </c>
      <c r="N103" s="6" t="s">
        <v>908</v>
      </c>
      <c r="O103" s="3" t="s">
        <v>909</v>
      </c>
      <c r="P103" s="115" t="s">
        <v>101</v>
      </c>
      <c r="Q103" s="3" t="s">
        <v>910</v>
      </c>
      <c r="R103" s="115" t="s">
        <v>138</v>
      </c>
      <c r="S103" s="114" t="s">
        <v>75</v>
      </c>
      <c r="T103" s="116" t="s">
        <v>338</v>
      </c>
      <c r="U103" s="20">
        <v>9</v>
      </c>
      <c r="V103" s="15">
        <v>10</v>
      </c>
      <c r="W103" s="15">
        <v>10</v>
      </c>
      <c r="X103" s="15">
        <v>11</v>
      </c>
      <c r="Y103" s="217">
        <v>40</v>
      </c>
      <c r="Z103" s="160" t="s">
        <v>93</v>
      </c>
      <c r="AA103" s="218" t="s">
        <v>93</v>
      </c>
      <c r="AB103" s="21" t="s">
        <v>918</v>
      </c>
      <c r="AC103" s="10" t="s">
        <v>905</v>
      </c>
      <c r="AD103" s="3" t="s">
        <v>757</v>
      </c>
      <c r="AE103" s="22">
        <v>0</v>
      </c>
      <c r="AF103" s="26">
        <v>0</v>
      </c>
      <c r="AG103" s="131" t="s">
        <v>919</v>
      </c>
      <c r="AH103" s="10" t="s">
        <v>905</v>
      </c>
      <c r="AI103" s="10" t="s">
        <v>920</v>
      </c>
      <c r="AJ103" s="3"/>
      <c r="AK103" s="3"/>
      <c r="AL103" s="11"/>
      <c r="AM103" s="3"/>
      <c r="AN103" s="3"/>
      <c r="AO103" s="10"/>
      <c r="AP103" s="10"/>
      <c r="AQ103" s="131"/>
      <c r="AR103" s="10"/>
      <c r="AS103" s="10"/>
      <c r="AT103" s="22">
        <v>0</v>
      </c>
      <c r="AU103" s="26">
        <v>0</v>
      </c>
      <c r="AV103" s="22"/>
      <c r="AW103" s="18">
        <v>1</v>
      </c>
      <c r="AX103" s="18">
        <v>1</v>
      </c>
      <c r="AY103" s="6"/>
      <c r="AZ103" s="6"/>
      <c r="BA103" s="6"/>
      <c r="BB103" s="6"/>
      <c r="BC103" s="6"/>
      <c r="BD103" s="134"/>
      <c r="BE103" s="127" t="s">
        <v>760</v>
      </c>
    </row>
    <row r="104" spans="1:59" s="306" customFormat="1" ht="80.099999999999994" hidden="1" customHeight="1" x14ac:dyDescent="0.25">
      <c r="A104" s="286">
        <v>75</v>
      </c>
      <c r="B104" s="287" t="s">
        <v>921</v>
      </c>
      <c r="C104" s="288" t="s">
        <v>922</v>
      </c>
      <c r="D104" s="289" t="s">
        <v>923</v>
      </c>
      <c r="E104" s="287" t="s">
        <v>82</v>
      </c>
      <c r="F104" s="287" t="s">
        <v>63</v>
      </c>
      <c r="G104" s="287" t="s">
        <v>64</v>
      </c>
      <c r="H104" s="287" t="s">
        <v>65</v>
      </c>
      <c r="I104" s="287" t="s">
        <v>66</v>
      </c>
      <c r="J104" s="287" t="s">
        <v>83</v>
      </c>
      <c r="K104" s="287" t="s">
        <v>125</v>
      </c>
      <c r="L104" s="287" t="s">
        <v>924</v>
      </c>
      <c r="M104" s="290">
        <v>1</v>
      </c>
      <c r="N104" s="287" t="s">
        <v>925</v>
      </c>
      <c r="O104" s="287" t="s">
        <v>926</v>
      </c>
      <c r="P104" s="291" t="s">
        <v>101</v>
      </c>
      <c r="Q104" s="287" t="s">
        <v>535</v>
      </c>
      <c r="R104" s="291" t="s">
        <v>138</v>
      </c>
      <c r="S104" s="292" t="s">
        <v>75</v>
      </c>
      <c r="T104" s="293" t="s">
        <v>104</v>
      </c>
      <c r="U104" s="294">
        <v>1</v>
      </c>
      <c r="V104" s="290">
        <v>0</v>
      </c>
      <c r="W104" s="290">
        <v>0</v>
      </c>
      <c r="X104" s="290">
        <v>0</v>
      </c>
      <c r="Y104" s="295">
        <v>1</v>
      </c>
      <c r="Z104" s="296">
        <v>1</v>
      </c>
      <c r="AA104" s="297" t="s">
        <v>685</v>
      </c>
      <c r="AB104" s="45" t="s">
        <v>927</v>
      </c>
      <c r="AC104" s="22" t="s">
        <v>928</v>
      </c>
      <c r="AD104" s="287" t="s">
        <v>929</v>
      </c>
      <c r="AE104" s="298">
        <v>0</v>
      </c>
      <c r="AF104" s="298">
        <v>0</v>
      </c>
      <c r="AG104" s="299" t="s">
        <v>930</v>
      </c>
      <c r="AH104" s="298" t="s">
        <v>931</v>
      </c>
      <c r="AI104" s="300" t="s">
        <v>932</v>
      </c>
      <c r="AJ104" s="287"/>
      <c r="AK104" s="287"/>
      <c r="AL104" s="301"/>
      <c r="AM104" s="287"/>
      <c r="AN104" s="287"/>
      <c r="AO104" s="300"/>
      <c r="AP104" s="300"/>
      <c r="AQ104" s="302"/>
      <c r="AR104" s="300"/>
      <c r="AS104" s="300"/>
      <c r="AT104" s="300" t="s">
        <v>93</v>
      </c>
      <c r="AU104" s="300" t="s">
        <v>93</v>
      </c>
      <c r="AV104" s="300">
        <v>1</v>
      </c>
      <c r="AW104" s="303">
        <v>0</v>
      </c>
      <c r="AX104" s="303" t="s">
        <v>93</v>
      </c>
      <c r="AY104" s="303"/>
      <c r="AZ104" s="303"/>
      <c r="BA104" s="303"/>
      <c r="BB104" s="303"/>
      <c r="BC104" s="303"/>
      <c r="BD104" s="304"/>
      <c r="BE104" s="305"/>
    </row>
    <row r="105" spans="1:59" s="306" customFormat="1" ht="80.099999999999994" hidden="1" customHeight="1" x14ac:dyDescent="0.25">
      <c r="A105" s="286">
        <v>75.099999999999994</v>
      </c>
      <c r="B105" s="287" t="s">
        <v>921</v>
      </c>
      <c r="C105" s="288" t="s">
        <v>922</v>
      </c>
      <c r="D105" s="289" t="s">
        <v>923</v>
      </c>
      <c r="E105" s="287" t="s">
        <v>82</v>
      </c>
      <c r="F105" s="287" t="s">
        <v>63</v>
      </c>
      <c r="G105" s="287" t="s">
        <v>64</v>
      </c>
      <c r="H105" s="287" t="s">
        <v>65</v>
      </c>
      <c r="I105" s="287" t="s">
        <v>66</v>
      </c>
      <c r="J105" s="287" t="s">
        <v>83</v>
      </c>
      <c r="K105" s="287" t="s">
        <v>125</v>
      </c>
      <c r="L105" s="287" t="s">
        <v>924</v>
      </c>
      <c r="M105" s="290">
        <v>0</v>
      </c>
      <c r="N105" s="287" t="s">
        <v>933</v>
      </c>
      <c r="O105" s="287" t="s">
        <v>934</v>
      </c>
      <c r="P105" s="291" t="s">
        <v>101</v>
      </c>
      <c r="Q105" s="287" t="s">
        <v>935</v>
      </c>
      <c r="R105" s="291" t="s">
        <v>138</v>
      </c>
      <c r="S105" s="292" t="s">
        <v>75</v>
      </c>
      <c r="T105" s="293" t="s">
        <v>104</v>
      </c>
      <c r="U105" s="294">
        <v>0</v>
      </c>
      <c r="V105" s="290">
        <v>38</v>
      </c>
      <c r="W105" s="290">
        <v>0</v>
      </c>
      <c r="X105" s="290">
        <v>0</v>
      </c>
      <c r="Y105" s="295">
        <v>38</v>
      </c>
      <c r="Z105" s="296">
        <v>0</v>
      </c>
      <c r="AA105" s="297" t="s">
        <v>685</v>
      </c>
      <c r="AB105" s="45" t="s">
        <v>936</v>
      </c>
      <c r="AC105" s="22" t="s">
        <v>928</v>
      </c>
      <c r="AD105" s="287" t="s">
        <v>937</v>
      </c>
      <c r="AE105" s="298">
        <v>0</v>
      </c>
      <c r="AF105" s="298">
        <v>0</v>
      </c>
      <c r="AG105" s="302" t="s">
        <v>938</v>
      </c>
      <c r="AH105" s="298" t="s">
        <v>928</v>
      </c>
      <c r="AI105" s="300" t="s">
        <v>939</v>
      </c>
      <c r="AJ105" s="287"/>
      <c r="AK105" s="287"/>
      <c r="AL105" s="301"/>
      <c r="AM105" s="287"/>
      <c r="AN105" s="287"/>
      <c r="AO105" s="300"/>
      <c r="AP105" s="300"/>
      <c r="AQ105" s="302"/>
      <c r="AR105" s="300"/>
      <c r="AS105" s="300"/>
      <c r="AT105" s="300" t="s">
        <v>93</v>
      </c>
      <c r="AU105" s="300" t="s">
        <v>93</v>
      </c>
      <c r="AV105" s="300">
        <v>38</v>
      </c>
      <c r="AW105" s="303" t="s">
        <v>93</v>
      </c>
      <c r="AX105" s="303">
        <v>0</v>
      </c>
      <c r="AY105" s="303"/>
      <c r="AZ105" s="303"/>
      <c r="BA105" s="303"/>
      <c r="BB105" s="303"/>
      <c r="BC105" s="303"/>
      <c r="BD105" s="304"/>
      <c r="BE105" s="305"/>
    </row>
    <row r="106" spans="1:59" s="306" customFormat="1" ht="80.099999999999994" hidden="1" customHeight="1" x14ac:dyDescent="0.25">
      <c r="A106" s="286">
        <v>76</v>
      </c>
      <c r="B106" s="287" t="s">
        <v>921</v>
      </c>
      <c r="C106" s="288" t="s">
        <v>922</v>
      </c>
      <c r="D106" s="289" t="s">
        <v>923</v>
      </c>
      <c r="E106" s="287" t="s">
        <v>82</v>
      </c>
      <c r="F106" s="287" t="s">
        <v>63</v>
      </c>
      <c r="G106" s="287" t="s">
        <v>64</v>
      </c>
      <c r="H106" s="287" t="s">
        <v>65</v>
      </c>
      <c r="I106" s="287" t="s">
        <v>66</v>
      </c>
      <c r="J106" s="287" t="s">
        <v>83</v>
      </c>
      <c r="K106" s="287" t="s">
        <v>940</v>
      </c>
      <c r="L106" s="287" t="s">
        <v>941</v>
      </c>
      <c r="M106" s="290">
        <v>0</v>
      </c>
      <c r="N106" s="287" t="s">
        <v>942</v>
      </c>
      <c r="O106" s="287" t="s">
        <v>943</v>
      </c>
      <c r="P106" s="291" t="s">
        <v>101</v>
      </c>
      <c r="Q106" s="287" t="s">
        <v>944</v>
      </c>
      <c r="R106" s="291" t="s">
        <v>74</v>
      </c>
      <c r="S106" s="292" t="s">
        <v>246</v>
      </c>
      <c r="T106" s="293" t="s">
        <v>104</v>
      </c>
      <c r="U106" s="294">
        <v>0</v>
      </c>
      <c r="V106" s="307">
        <v>1</v>
      </c>
      <c r="W106" s="307">
        <v>1</v>
      </c>
      <c r="X106" s="307">
        <v>1</v>
      </c>
      <c r="Y106" s="308">
        <v>1</v>
      </c>
      <c r="Z106" s="309">
        <v>0.8</v>
      </c>
      <c r="AA106" s="297">
        <v>0.8</v>
      </c>
      <c r="AB106" s="45" t="s">
        <v>945</v>
      </c>
      <c r="AC106" s="22" t="s">
        <v>946</v>
      </c>
      <c r="AD106" s="287" t="s">
        <v>947</v>
      </c>
      <c r="AE106" s="299">
        <v>0</v>
      </c>
      <c r="AF106" s="299">
        <v>0</v>
      </c>
      <c r="AG106" s="302" t="s">
        <v>948</v>
      </c>
      <c r="AH106" s="310" t="s">
        <v>949</v>
      </c>
      <c r="AI106" s="300" t="s">
        <v>950</v>
      </c>
      <c r="AJ106" s="287"/>
      <c r="AK106" s="287"/>
      <c r="AL106" s="301"/>
      <c r="AM106" s="287"/>
      <c r="AN106" s="287"/>
      <c r="AO106" s="300"/>
      <c r="AP106" s="300"/>
      <c r="AQ106" s="302"/>
      <c r="AR106" s="300"/>
      <c r="AS106" s="300"/>
      <c r="AT106" s="300">
        <v>0</v>
      </c>
      <c r="AU106" s="302">
        <v>0</v>
      </c>
      <c r="AV106" s="311">
        <v>1</v>
      </c>
      <c r="AW106" s="303" t="s">
        <v>93</v>
      </c>
      <c r="AX106" s="303">
        <v>0</v>
      </c>
      <c r="AY106" s="303"/>
      <c r="AZ106" s="303"/>
      <c r="BA106" s="303"/>
      <c r="BB106" s="303"/>
      <c r="BC106" s="303"/>
      <c r="BD106" s="304"/>
      <c r="BE106" s="305"/>
    </row>
    <row r="107" spans="1:59" s="306" customFormat="1" ht="80.099999999999994" hidden="1" customHeight="1" x14ac:dyDescent="0.25">
      <c r="A107" s="286">
        <v>77</v>
      </c>
      <c r="B107" s="287" t="s">
        <v>921</v>
      </c>
      <c r="C107" s="288" t="s">
        <v>922</v>
      </c>
      <c r="D107" s="289" t="s">
        <v>923</v>
      </c>
      <c r="E107" s="287" t="s">
        <v>82</v>
      </c>
      <c r="F107" s="287" t="s">
        <v>63</v>
      </c>
      <c r="G107" s="287" t="s">
        <v>64</v>
      </c>
      <c r="H107" s="287" t="s">
        <v>65</v>
      </c>
      <c r="I107" s="287" t="s">
        <v>66</v>
      </c>
      <c r="J107" s="287" t="s">
        <v>83</v>
      </c>
      <c r="K107" s="287" t="s">
        <v>940</v>
      </c>
      <c r="L107" s="287" t="s">
        <v>951</v>
      </c>
      <c r="M107" s="290">
        <v>0</v>
      </c>
      <c r="N107" s="287" t="s">
        <v>952</v>
      </c>
      <c r="O107" s="287" t="s">
        <v>953</v>
      </c>
      <c r="P107" s="291" t="s">
        <v>101</v>
      </c>
      <c r="Q107" s="287" t="s">
        <v>954</v>
      </c>
      <c r="R107" s="291" t="s">
        <v>138</v>
      </c>
      <c r="S107" s="292" t="s">
        <v>246</v>
      </c>
      <c r="T107" s="293" t="s">
        <v>104</v>
      </c>
      <c r="U107" s="294">
        <v>2</v>
      </c>
      <c r="V107" s="290">
        <v>0</v>
      </c>
      <c r="W107" s="290">
        <v>0</v>
      </c>
      <c r="X107" s="290">
        <v>0</v>
      </c>
      <c r="Y107" s="295">
        <v>2</v>
      </c>
      <c r="Z107" s="296" t="s">
        <v>955</v>
      </c>
      <c r="AA107" s="297" t="s">
        <v>93</v>
      </c>
      <c r="AB107" s="45" t="s">
        <v>956</v>
      </c>
      <c r="AC107" s="22" t="s">
        <v>957</v>
      </c>
      <c r="AD107" s="287" t="s">
        <v>958</v>
      </c>
      <c r="AE107" s="312"/>
      <c r="AF107" s="299">
        <v>1</v>
      </c>
      <c r="AG107" s="302" t="s">
        <v>959</v>
      </c>
      <c r="AH107" s="298" t="s">
        <v>960</v>
      </c>
      <c r="AI107" s="300" t="s">
        <v>961</v>
      </c>
      <c r="AJ107" s="287"/>
      <c r="AK107" s="287"/>
      <c r="AL107" s="301"/>
      <c r="AM107" s="287"/>
      <c r="AN107" s="287"/>
      <c r="AO107" s="300"/>
      <c r="AP107" s="300"/>
      <c r="AQ107" s="302"/>
      <c r="AR107" s="300"/>
      <c r="AS107" s="300"/>
      <c r="AT107" s="300" t="s">
        <v>93</v>
      </c>
      <c r="AU107" s="300" t="s">
        <v>93</v>
      </c>
      <c r="AV107" s="300">
        <v>2</v>
      </c>
      <c r="AW107" s="303">
        <v>0</v>
      </c>
      <c r="AX107" s="303" t="s">
        <v>93</v>
      </c>
      <c r="AY107" s="303"/>
      <c r="AZ107" s="303"/>
      <c r="BA107" s="303"/>
      <c r="BB107" s="303"/>
      <c r="BC107" s="303"/>
      <c r="BD107" s="304"/>
      <c r="BE107" s="305"/>
    </row>
    <row r="108" spans="1:59" s="306" customFormat="1" ht="80.099999999999994" hidden="1" customHeight="1" x14ac:dyDescent="0.25">
      <c r="A108" s="286">
        <v>77.099999999999994</v>
      </c>
      <c r="B108" s="287" t="s">
        <v>921</v>
      </c>
      <c r="C108" s="288" t="s">
        <v>922</v>
      </c>
      <c r="D108" s="289" t="s">
        <v>923</v>
      </c>
      <c r="E108" s="287" t="s">
        <v>82</v>
      </c>
      <c r="F108" s="287" t="s">
        <v>63</v>
      </c>
      <c r="G108" s="287" t="s">
        <v>64</v>
      </c>
      <c r="H108" s="287" t="s">
        <v>65</v>
      </c>
      <c r="I108" s="287" t="s">
        <v>66</v>
      </c>
      <c r="J108" s="287" t="s">
        <v>83</v>
      </c>
      <c r="K108" s="287" t="s">
        <v>940</v>
      </c>
      <c r="L108" s="287" t="s">
        <v>951</v>
      </c>
      <c r="M108" s="290">
        <v>0</v>
      </c>
      <c r="N108" s="287" t="s">
        <v>962</v>
      </c>
      <c r="O108" s="287" t="s">
        <v>963</v>
      </c>
      <c r="P108" s="291" t="s">
        <v>101</v>
      </c>
      <c r="Q108" s="287" t="s">
        <v>962</v>
      </c>
      <c r="R108" s="291" t="s">
        <v>138</v>
      </c>
      <c r="S108" s="292" t="s">
        <v>246</v>
      </c>
      <c r="T108" s="293" t="s">
        <v>104</v>
      </c>
      <c r="U108" s="294">
        <v>0</v>
      </c>
      <c r="V108" s="290">
        <v>1</v>
      </c>
      <c r="W108" s="290">
        <v>0</v>
      </c>
      <c r="X108" s="290">
        <v>0</v>
      </c>
      <c r="Y108" s="295">
        <v>1</v>
      </c>
      <c r="Z108" s="296">
        <v>0</v>
      </c>
      <c r="AA108" s="297" t="s">
        <v>93</v>
      </c>
      <c r="AB108" s="45" t="s">
        <v>964</v>
      </c>
      <c r="AC108" s="22" t="s">
        <v>957</v>
      </c>
      <c r="AD108" s="287" t="s">
        <v>965</v>
      </c>
      <c r="AE108" s="298">
        <v>1</v>
      </c>
      <c r="AF108" s="299">
        <v>1</v>
      </c>
      <c r="AG108" s="302" t="s">
        <v>966</v>
      </c>
      <c r="AH108" s="298" t="s">
        <v>957</v>
      </c>
      <c r="AI108" s="300" t="s">
        <v>967</v>
      </c>
      <c r="AJ108" s="287"/>
      <c r="AK108" s="287"/>
      <c r="AL108" s="301"/>
      <c r="AM108" s="287"/>
      <c r="AN108" s="287"/>
      <c r="AO108" s="300"/>
      <c r="AP108" s="300"/>
      <c r="AQ108" s="302"/>
      <c r="AR108" s="300"/>
      <c r="AS108" s="300"/>
      <c r="AT108" s="300" t="s">
        <v>93</v>
      </c>
      <c r="AU108" s="300" t="s">
        <v>93</v>
      </c>
      <c r="AV108" s="300">
        <v>1</v>
      </c>
      <c r="AW108" s="303" t="s">
        <v>93</v>
      </c>
      <c r="AX108" s="303">
        <v>0</v>
      </c>
      <c r="AY108" s="303"/>
      <c r="AZ108" s="303"/>
      <c r="BA108" s="303"/>
      <c r="BB108" s="303"/>
      <c r="BC108" s="303"/>
      <c r="BD108" s="304"/>
      <c r="BE108" s="305"/>
    </row>
    <row r="109" spans="1:59" s="306" customFormat="1" ht="80.099999999999994" hidden="1" customHeight="1" x14ac:dyDescent="0.25">
      <c r="A109" s="286">
        <v>78</v>
      </c>
      <c r="B109" s="287" t="s">
        <v>921</v>
      </c>
      <c r="C109" s="288" t="s">
        <v>922</v>
      </c>
      <c r="D109" s="289" t="s">
        <v>923</v>
      </c>
      <c r="E109" s="287" t="s">
        <v>82</v>
      </c>
      <c r="F109" s="287" t="s">
        <v>63</v>
      </c>
      <c r="G109" s="287" t="s">
        <v>64</v>
      </c>
      <c r="H109" s="287" t="s">
        <v>65</v>
      </c>
      <c r="I109" s="287" t="s">
        <v>66</v>
      </c>
      <c r="J109" s="287" t="s">
        <v>83</v>
      </c>
      <c r="K109" s="287" t="s">
        <v>125</v>
      </c>
      <c r="L109" s="287" t="s">
        <v>968</v>
      </c>
      <c r="M109" s="290">
        <v>0</v>
      </c>
      <c r="N109" s="287" t="s">
        <v>969</v>
      </c>
      <c r="O109" s="287" t="s">
        <v>970</v>
      </c>
      <c r="P109" s="291" t="s">
        <v>101</v>
      </c>
      <c r="Q109" s="287" t="s">
        <v>971</v>
      </c>
      <c r="R109" s="291" t="s">
        <v>138</v>
      </c>
      <c r="S109" s="292" t="s">
        <v>246</v>
      </c>
      <c r="T109" s="293" t="s">
        <v>104</v>
      </c>
      <c r="U109" s="294">
        <v>1</v>
      </c>
      <c r="V109" s="290">
        <v>0</v>
      </c>
      <c r="W109" s="290">
        <v>0</v>
      </c>
      <c r="X109" s="290">
        <v>0</v>
      </c>
      <c r="Y109" s="295">
        <v>1</v>
      </c>
      <c r="Z109" s="297" t="s">
        <v>93</v>
      </c>
      <c r="AA109" s="297" t="s">
        <v>93</v>
      </c>
      <c r="AB109" s="289" t="s">
        <v>972</v>
      </c>
      <c r="AC109" s="22" t="s">
        <v>973</v>
      </c>
      <c r="AD109" s="287" t="s">
        <v>974</v>
      </c>
      <c r="AE109" s="298">
        <v>1</v>
      </c>
      <c r="AF109" s="299">
        <v>1</v>
      </c>
      <c r="AG109" s="302" t="s">
        <v>975</v>
      </c>
      <c r="AH109" s="300" t="s">
        <v>976</v>
      </c>
      <c r="AI109" s="300" t="s">
        <v>977</v>
      </c>
      <c r="AJ109" s="287"/>
      <c r="AK109" s="287"/>
      <c r="AL109" s="301"/>
      <c r="AM109" s="287"/>
      <c r="AN109" s="287"/>
      <c r="AO109" s="300"/>
      <c r="AP109" s="300"/>
      <c r="AQ109" s="302"/>
      <c r="AR109" s="300"/>
      <c r="AS109" s="300"/>
      <c r="AT109" s="300" t="s">
        <v>93</v>
      </c>
      <c r="AU109" s="300" t="s">
        <v>93</v>
      </c>
      <c r="AV109" s="300">
        <v>1</v>
      </c>
      <c r="AW109" s="303">
        <v>0</v>
      </c>
      <c r="AX109" s="303" t="s">
        <v>93</v>
      </c>
      <c r="AY109" s="303"/>
      <c r="AZ109" s="303"/>
      <c r="BA109" s="303"/>
      <c r="BB109" s="303"/>
      <c r="BC109" s="303"/>
      <c r="BD109" s="304"/>
      <c r="BE109" s="305"/>
    </row>
    <row r="110" spans="1:59" ht="80.099999999999994" hidden="1" customHeight="1" x14ac:dyDescent="0.25">
      <c r="A110" s="4">
        <v>79</v>
      </c>
      <c r="B110" s="3" t="s">
        <v>921</v>
      </c>
      <c r="C110" s="111" t="s">
        <v>922</v>
      </c>
      <c r="D110" s="5" t="s">
        <v>923</v>
      </c>
      <c r="E110" s="3" t="s">
        <v>82</v>
      </c>
      <c r="F110" s="3" t="s">
        <v>63</v>
      </c>
      <c r="G110" s="3" t="s">
        <v>64</v>
      </c>
      <c r="H110" s="3" t="s">
        <v>65</v>
      </c>
      <c r="I110" s="3" t="s">
        <v>95</v>
      </c>
      <c r="J110" s="3" t="s">
        <v>96</v>
      </c>
      <c r="K110" s="3" t="s">
        <v>636</v>
      </c>
      <c r="L110" s="3" t="s">
        <v>978</v>
      </c>
      <c r="M110" s="15">
        <v>0</v>
      </c>
      <c r="N110" s="3" t="s">
        <v>979</v>
      </c>
      <c r="O110" s="3" t="s">
        <v>980</v>
      </c>
      <c r="P110" s="115" t="s">
        <v>101</v>
      </c>
      <c r="Q110" s="3" t="s">
        <v>979</v>
      </c>
      <c r="R110" s="115" t="s">
        <v>138</v>
      </c>
      <c r="S110" s="114" t="s">
        <v>246</v>
      </c>
      <c r="T110" s="116" t="s">
        <v>104</v>
      </c>
      <c r="U110" s="20">
        <v>0</v>
      </c>
      <c r="V110" s="15">
        <v>1</v>
      </c>
      <c r="W110" s="15">
        <v>0</v>
      </c>
      <c r="X110" s="15">
        <v>0</v>
      </c>
      <c r="Y110" s="217">
        <v>1</v>
      </c>
      <c r="Z110" s="297" t="s">
        <v>93</v>
      </c>
      <c r="AA110" s="218" t="s">
        <v>93</v>
      </c>
      <c r="AB110" s="21" t="s">
        <v>981</v>
      </c>
      <c r="AC110" s="25" t="s">
        <v>982</v>
      </c>
      <c r="AD110" s="3" t="s">
        <v>983</v>
      </c>
      <c r="AE110" s="22">
        <v>0</v>
      </c>
      <c r="AF110" s="22">
        <v>0</v>
      </c>
      <c r="AG110" s="131" t="s">
        <v>984</v>
      </c>
      <c r="AH110" s="25" t="s">
        <v>985</v>
      </c>
      <c r="AI110" s="10" t="s">
        <v>986</v>
      </c>
      <c r="AJ110" s="3"/>
      <c r="AK110" s="3"/>
      <c r="AL110" s="11"/>
      <c r="AM110" s="3"/>
      <c r="AN110" s="3"/>
      <c r="AO110" s="10"/>
      <c r="AP110" s="10"/>
      <c r="AQ110" s="131"/>
      <c r="AR110" s="10"/>
      <c r="AS110" s="10"/>
      <c r="AT110" s="300" t="s">
        <v>93</v>
      </c>
      <c r="AU110" s="300" t="s">
        <v>93</v>
      </c>
      <c r="AV110" s="10">
        <v>1</v>
      </c>
      <c r="AW110" s="6" t="s">
        <v>93</v>
      </c>
      <c r="AX110" s="6">
        <v>0</v>
      </c>
      <c r="AY110" s="6"/>
      <c r="AZ110" s="6"/>
      <c r="BA110" s="6"/>
      <c r="BB110" s="6"/>
      <c r="BC110" s="6"/>
      <c r="BD110" s="134"/>
      <c r="BE110" s="127"/>
    </row>
    <row r="111" spans="1:59" ht="80.099999999999994" hidden="1" customHeight="1" x14ac:dyDescent="0.25">
      <c r="A111" s="4">
        <v>80</v>
      </c>
      <c r="B111" s="3" t="s">
        <v>987</v>
      </c>
      <c r="C111" s="111" t="s">
        <v>216</v>
      </c>
      <c r="D111" s="5" t="s">
        <v>988</v>
      </c>
      <c r="E111" s="3" t="s">
        <v>895</v>
      </c>
      <c r="F111" s="3" t="s">
        <v>989</v>
      </c>
      <c r="G111" s="3" t="s">
        <v>990</v>
      </c>
      <c r="H111" s="3" t="s">
        <v>991</v>
      </c>
      <c r="I111" s="3" t="s">
        <v>66</v>
      </c>
      <c r="J111" s="3" t="s">
        <v>695</v>
      </c>
      <c r="K111" s="3" t="s">
        <v>125</v>
      </c>
      <c r="L111" s="3" t="s">
        <v>992</v>
      </c>
      <c r="M111" s="15">
        <v>4</v>
      </c>
      <c r="N111" s="3" t="s">
        <v>993</v>
      </c>
      <c r="O111" s="3" t="s">
        <v>994</v>
      </c>
      <c r="P111" s="115" t="s">
        <v>72</v>
      </c>
      <c r="Q111" s="3" t="s">
        <v>995</v>
      </c>
      <c r="R111" s="115" t="s">
        <v>138</v>
      </c>
      <c r="S111" s="114" t="s">
        <v>75</v>
      </c>
      <c r="T111" s="115" t="s">
        <v>76</v>
      </c>
      <c r="U111" s="20">
        <v>8</v>
      </c>
      <c r="V111" s="15">
        <v>8</v>
      </c>
      <c r="W111" s="15">
        <v>8</v>
      </c>
      <c r="X111" s="15">
        <v>8</v>
      </c>
      <c r="Y111" s="217">
        <f>SUM(U111:X111)</f>
        <v>32</v>
      </c>
      <c r="Z111" s="224">
        <v>1</v>
      </c>
      <c r="AA111" s="313">
        <v>0.125</v>
      </c>
      <c r="AB111" s="21" t="s">
        <v>996</v>
      </c>
      <c r="AC111" s="22" t="s">
        <v>997</v>
      </c>
      <c r="AD111" s="5" t="s">
        <v>998</v>
      </c>
      <c r="AE111" s="22">
        <v>7</v>
      </c>
      <c r="AF111" s="314">
        <v>0.875</v>
      </c>
      <c r="AG111" s="131" t="s">
        <v>999</v>
      </c>
      <c r="AH111" s="22" t="s">
        <v>997</v>
      </c>
      <c r="AI111" s="10" t="s">
        <v>1000</v>
      </c>
      <c r="AJ111" s="3"/>
      <c r="AK111" s="3"/>
      <c r="AL111" s="11"/>
      <c r="AM111" s="3"/>
      <c r="AN111" s="3"/>
      <c r="AO111" s="10"/>
      <c r="AP111" s="10"/>
      <c r="AQ111" s="131"/>
      <c r="AR111" s="10"/>
      <c r="AS111" s="10"/>
      <c r="AT111" s="22">
        <v>8</v>
      </c>
      <c r="AU111" s="26">
        <v>1</v>
      </c>
      <c r="AV111" s="22">
        <v>0</v>
      </c>
      <c r="AW111" s="140">
        <v>1</v>
      </c>
      <c r="AX111" s="140">
        <v>1</v>
      </c>
      <c r="AY111" s="6"/>
      <c r="AZ111" s="6"/>
      <c r="BA111" s="6"/>
      <c r="BB111" s="6"/>
      <c r="BC111" s="6"/>
      <c r="BD111" s="134"/>
      <c r="BE111" s="315" t="s">
        <v>1001</v>
      </c>
      <c r="BF111" s="316">
        <v>2025121000417320</v>
      </c>
      <c r="BG111" s="317">
        <v>45847</v>
      </c>
    </row>
    <row r="112" spans="1:59" ht="80.099999999999994" hidden="1" customHeight="1" x14ac:dyDescent="0.25">
      <c r="A112" s="4">
        <v>80.099999999999994</v>
      </c>
      <c r="B112" s="3" t="s">
        <v>987</v>
      </c>
      <c r="C112" s="111" t="s">
        <v>216</v>
      </c>
      <c r="D112" s="5" t="s">
        <v>1002</v>
      </c>
      <c r="E112" s="3" t="s">
        <v>895</v>
      </c>
      <c r="F112" s="3" t="s">
        <v>989</v>
      </c>
      <c r="G112" s="3" t="s">
        <v>990</v>
      </c>
      <c r="H112" s="3" t="s">
        <v>991</v>
      </c>
      <c r="I112" s="3" t="s">
        <v>66</v>
      </c>
      <c r="J112" s="3" t="s">
        <v>695</v>
      </c>
      <c r="K112" s="3" t="s">
        <v>125</v>
      </c>
      <c r="L112" s="3" t="s">
        <v>992</v>
      </c>
      <c r="M112" s="15">
        <v>2</v>
      </c>
      <c r="N112" s="3" t="s">
        <v>1003</v>
      </c>
      <c r="O112" s="3" t="s">
        <v>1004</v>
      </c>
      <c r="P112" s="115" t="s">
        <v>72</v>
      </c>
      <c r="Q112" s="3" t="s">
        <v>1005</v>
      </c>
      <c r="R112" s="115" t="s">
        <v>74</v>
      </c>
      <c r="S112" s="114" t="s">
        <v>246</v>
      </c>
      <c r="T112" s="115" t="s">
        <v>76</v>
      </c>
      <c r="U112" s="27">
        <v>1</v>
      </c>
      <c r="V112" s="27">
        <v>1</v>
      </c>
      <c r="W112" s="27">
        <v>1</v>
      </c>
      <c r="X112" s="27">
        <v>1</v>
      </c>
      <c r="Y112" s="234">
        <v>1</v>
      </c>
      <c r="Z112" s="224">
        <v>1</v>
      </c>
      <c r="AA112" s="318">
        <v>1</v>
      </c>
      <c r="AB112" s="21" t="s">
        <v>1006</v>
      </c>
      <c r="AC112" s="22" t="s">
        <v>997</v>
      </c>
      <c r="AD112" s="5" t="s">
        <v>998</v>
      </c>
      <c r="AE112" s="22">
        <v>2</v>
      </c>
      <c r="AF112" s="251">
        <v>1</v>
      </c>
      <c r="AG112" s="131" t="s">
        <v>1007</v>
      </c>
      <c r="AH112" s="22" t="s">
        <v>997</v>
      </c>
      <c r="AI112" s="10" t="s">
        <v>1008</v>
      </c>
      <c r="AJ112" s="3"/>
      <c r="AK112" s="3"/>
      <c r="AL112" s="11"/>
      <c r="AM112" s="3"/>
      <c r="AN112" s="3"/>
      <c r="AO112" s="10"/>
      <c r="AP112" s="10"/>
      <c r="AQ112" s="131"/>
      <c r="AR112" s="10"/>
      <c r="AS112" s="10"/>
      <c r="AT112" s="22">
        <v>2</v>
      </c>
      <c r="AU112" s="26">
        <v>1</v>
      </c>
      <c r="AV112" s="22">
        <v>0</v>
      </c>
      <c r="AW112" s="140">
        <v>0</v>
      </c>
      <c r="AX112" s="140">
        <v>1</v>
      </c>
      <c r="AY112" s="6"/>
      <c r="AZ112" s="6"/>
      <c r="BA112" s="6"/>
      <c r="BB112" s="6"/>
      <c r="BC112" s="6"/>
      <c r="BD112" s="134"/>
      <c r="BE112" s="315" t="s">
        <v>1001</v>
      </c>
      <c r="BF112" s="316">
        <v>2025121000417320</v>
      </c>
      <c r="BG112" s="317">
        <v>45847</v>
      </c>
    </row>
    <row r="113" spans="1:57" ht="80.099999999999994" hidden="1" customHeight="1" x14ac:dyDescent="0.25">
      <c r="A113" s="4">
        <v>81</v>
      </c>
      <c r="B113" s="3" t="s">
        <v>987</v>
      </c>
      <c r="C113" s="111" t="s">
        <v>216</v>
      </c>
      <c r="D113" s="5" t="s">
        <v>1002</v>
      </c>
      <c r="E113" s="3" t="s">
        <v>895</v>
      </c>
      <c r="F113" s="3" t="s">
        <v>989</v>
      </c>
      <c r="G113" s="3" t="s">
        <v>990</v>
      </c>
      <c r="H113" s="3" t="s">
        <v>991</v>
      </c>
      <c r="I113" s="3" t="s">
        <v>66</v>
      </c>
      <c r="J113" s="3" t="s">
        <v>695</v>
      </c>
      <c r="K113" s="3" t="s">
        <v>125</v>
      </c>
      <c r="L113" s="3" t="s">
        <v>1009</v>
      </c>
      <c r="M113" s="15">
        <v>0</v>
      </c>
      <c r="N113" s="3" t="s">
        <v>1010</v>
      </c>
      <c r="O113" s="3" t="s">
        <v>1011</v>
      </c>
      <c r="P113" s="115" t="s">
        <v>101</v>
      </c>
      <c r="Q113" s="3" t="s">
        <v>1012</v>
      </c>
      <c r="R113" s="115" t="s">
        <v>138</v>
      </c>
      <c r="S113" s="114" t="s">
        <v>75</v>
      </c>
      <c r="T113" s="116" t="s">
        <v>76</v>
      </c>
      <c r="U113" s="20">
        <v>0.25</v>
      </c>
      <c r="V113" s="15">
        <v>0.25</v>
      </c>
      <c r="W113" s="15">
        <v>0.25</v>
      </c>
      <c r="X113" s="15">
        <v>0.25</v>
      </c>
      <c r="Y113" s="217">
        <v>1</v>
      </c>
      <c r="Z113" s="224">
        <v>0.05</v>
      </c>
      <c r="AA113" s="218">
        <v>0.2</v>
      </c>
      <c r="AB113" s="21" t="s">
        <v>1013</v>
      </c>
      <c r="AC113" s="22" t="s">
        <v>997</v>
      </c>
      <c r="AD113" s="5" t="s">
        <v>1014</v>
      </c>
      <c r="AE113" s="250">
        <v>0</v>
      </c>
      <c r="AF113" s="251">
        <v>0</v>
      </c>
      <c r="AG113" s="131" t="s">
        <v>1015</v>
      </c>
      <c r="AH113" s="22" t="s">
        <v>997</v>
      </c>
      <c r="AI113" s="10" t="s">
        <v>1016</v>
      </c>
      <c r="AJ113" s="3"/>
      <c r="AK113" s="3"/>
      <c r="AL113" s="11"/>
      <c r="AM113" s="3"/>
      <c r="AN113" s="3"/>
      <c r="AO113" s="10"/>
      <c r="AP113" s="10"/>
      <c r="AQ113" s="131"/>
      <c r="AR113" s="10"/>
      <c r="AS113" s="10"/>
      <c r="AT113" s="10">
        <v>0.05</v>
      </c>
      <c r="AU113" s="26">
        <v>0.2</v>
      </c>
      <c r="AV113" s="22">
        <v>0</v>
      </c>
      <c r="AW113" s="140">
        <v>1</v>
      </c>
      <c r="AX113" s="140">
        <v>1</v>
      </c>
      <c r="AY113" s="6"/>
      <c r="AZ113" s="6"/>
      <c r="BA113" s="6"/>
      <c r="BB113" s="6"/>
      <c r="BC113" s="6"/>
      <c r="BD113" s="134"/>
      <c r="BE113" s="127"/>
    </row>
    <row r="114" spans="1:57" ht="80.099999999999994" hidden="1" customHeight="1" x14ac:dyDescent="0.25">
      <c r="A114" s="4">
        <v>82</v>
      </c>
      <c r="B114" s="3" t="s">
        <v>987</v>
      </c>
      <c r="C114" s="111" t="s">
        <v>216</v>
      </c>
      <c r="D114" s="5" t="s">
        <v>1002</v>
      </c>
      <c r="E114" s="3" t="s">
        <v>895</v>
      </c>
      <c r="F114" s="3" t="s">
        <v>989</v>
      </c>
      <c r="G114" s="3" t="s">
        <v>990</v>
      </c>
      <c r="H114" s="3" t="s">
        <v>991</v>
      </c>
      <c r="I114" s="3" t="s">
        <v>66</v>
      </c>
      <c r="J114" s="3" t="s">
        <v>695</v>
      </c>
      <c r="K114" s="3" t="s">
        <v>125</v>
      </c>
      <c r="L114" s="3" t="s">
        <v>1017</v>
      </c>
      <c r="M114" s="15">
        <v>0</v>
      </c>
      <c r="N114" s="3" t="s">
        <v>1018</v>
      </c>
      <c r="O114" s="3" t="s">
        <v>1019</v>
      </c>
      <c r="P114" s="115" t="s">
        <v>101</v>
      </c>
      <c r="Q114" s="3" t="s">
        <v>1020</v>
      </c>
      <c r="R114" s="115" t="s">
        <v>138</v>
      </c>
      <c r="S114" s="114" t="s">
        <v>75</v>
      </c>
      <c r="T114" s="116" t="s">
        <v>76</v>
      </c>
      <c r="U114" s="20">
        <v>0.25</v>
      </c>
      <c r="V114" s="15">
        <v>0.25</v>
      </c>
      <c r="W114" s="15">
        <v>0.25</v>
      </c>
      <c r="X114" s="15">
        <v>0.25</v>
      </c>
      <c r="Y114" s="217">
        <v>1</v>
      </c>
      <c r="Z114" s="224">
        <v>0.05</v>
      </c>
      <c r="AA114" s="218">
        <v>0.2</v>
      </c>
      <c r="AB114" s="21" t="s">
        <v>1021</v>
      </c>
      <c r="AC114" s="22" t="s">
        <v>997</v>
      </c>
      <c r="AD114" s="5" t="s">
        <v>1014</v>
      </c>
      <c r="AE114" s="250">
        <v>0.05</v>
      </c>
      <c r="AF114" s="251">
        <v>0.2</v>
      </c>
      <c r="AG114" s="131" t="s">
        <v>1022</v>
      </c>
      <c r="AH114" s="22" t="s">
        <v>997</v>
      </c>
      <c r="AI114" s="10" t="s">
        <v>1023</v>
      </c>
      <c r="AJ114" s="3"/>
      <c r="AK114" s="3"/>
      <c r="AL114" s="11"/>
      <c r="AM114" s="3"/>
      <c r="AN114" s="3"/>
      <c r="AO114" s="10"/>
      <c r="AP114" s="10"/>
      <c r="AQ114" s="131"/>
      <c r="AR114" s="10"/>
      <c r="AS114" s="10"/>
      <c r="AT114" s="22">
        <v>0.1</v>
      </c>
      <c r="AU114" s="26">
        <v>0.4</v>
      </c>
      <c r="AV114" s="22">
        <v>0.125</v>
      </c>
      <c r="AW114" s="140">
        <v>0.9</v>
      </c>
      <c r="AX114" s="140">
        <v>0.5</v>
      </c>
      <c r="AY114" s="6"/>
      <c r="AZ114" s="6"/>
      <c r="BA114" s="6"/>
      <c r="BB114" s="6"/>
      <c r="BC114" s="6"/>
      <c r="BD114" s="134"/>
      <c r="BE114" s="127"/>
    </row>
    <row r="115" spans="1:57" ht="80.099999999999994" hidden="1" customHeight="1" x14ac:dyDescent="0.25">
      <c r="A115" s="4">
        <v>83</v>
      </c>
      <c r="B115" s="3" t="s">
        <v>987</v>
      </c>
      <c r="C115" s="111" t="s">
        <v>216</v>
      </c>
      <c r="D115" s="5" t="s">
        <v>1002</v>
      </c>
      <c r="E115" s="3" t="s">
        <v>1024</v>
      </c>
      <c r="F115" s="3" t="s">
        <v>1025</v>
      </c>
      <c r="G115" s="3" t="s">
        <v>1026</v>
      </c>
      <c r="H115" s="3" t="s">
        <v>1027</v>
      </c>
      <c r="I115" s="3" t="s">
        <v>66</v>
      </c>
      <c r="J115" s="3" t="s">
        <v>218</v>
      </c>
      <c r="K115" s="3" t="s">
        <v>125</v>
      </c>
      <c r="L115" s="3" t="s">
        <v>1028</v>
      </c>
      <c r="M115" s="15">
        <v>7</v>
      </c>
      <c r="N115" s="3" t="s">
        <v>1029</v>
      </c>
      <c r="O115" s="3" t="s">
        <v>1030</v>
      </c>
      <c r="P115" s="115" t="s">
        <v>72</v>
      </c>
      <c r="Q115" s="3" t="s">
        <v>1031</v>
      </c>
      <c r="R115" s="115" t="s">
        <v>138</v>
      </c>
      <c r="S115" s="114" t="s">
        <v>75</v>
      </c>
      <c r="T115" s="116" t="s">
        <v>76</v>
      </c>
      <c r="U115" s="20">
        <v>8</v>
      </c>
      <c r="V115" s="15">
        <v>8</v>
      </c>
      <c r="W115" s="15">
        <v>8</v>
      </c>
      <c r="X115" s="15">
        <v>8</v>
      </c>
      <c r="Y115" s="217">
        <v>32</v>
      </c>
      <c r="Z115" s="224">
        <v>0</v>
      </c>
      <c r="AA115" s="218">
        <v>0</v>
      </c>
      <c r="AB115" s="21" t="s">
        <v>1032</v>
      </c>
      <c r="AC115" s="22" t="s">
        <v>997</v>
      </c>
      <c r="AD115" s="5" t="s">
        <v>1033</v>
      </c>
      <c r="AE115" s="22">
        <v>16</v>
      </c>
      <c r="AF115" s="26">
        <v>2</v>
      </c>
      <c r="AG115" s="302" t="s">
        <v>1034</v>
      </c>
      <c r="AH115" s="22" t="s">
        <v>997</v>
      </c>
      <c r="AI115" s="10" t="s">
        <v>1035</v>
      </c>
      <c r="AJ115" s="3"/>
      <c r="AK115" s="3"/>
      <c r="AL115" s="11"/>
      <c r="AM115" s="3"/>
      <c r="AN115" s="3"/>
      <c r="AO115" s="10"/>
      <c r="AP115" s="10"/>
      <c r="AQ115" s="131"/>
      <c r="AR115" s="10"/>
      <c r="AS115" s="10"/>
      <c r="AT115" s="22">
        <v>16</v>
      </c>
      <c r="AU115" s="26">
        <v>2</v>
      </c>
      <c r="AV115" s="22">
        <v>0</v>
      </c>
      <c r="AW115" s="140">
        <v>1</v>
      </c>
      <c r="AX115" s="140">
        <v>1</v>
      </c>
      <c r="AY115" s="6"/>
      <c r="AZ115" s="6"/>
      <c r="BA115" s="6"/>
      <c r="BB115" s="6"/>
      <c r="BC115" s="6"/>
      <c r="BD115" s="134"/>
      <c r="BE115" s="127"/>
    </row>
    <row r="116" spans="1:57" ht="80.099999999999994" hidden="1" customHeight="1" x14ac:dyDescent="0.25">
      <c r="A116" s="4">
        <v>84</v>
      </c>
      <c r="B116" s="3" t="s">
        <v>987</v>
      </c>
      <c r="C116" s="111" t="s">
        <v>216</v>
      </c>
      <c r="D116" s="5" t="s">
        <v>1002</v>
      </c>
      <c r="E116" s="3" t="s">
        <v>895</v>
      </c>
      <c r="F116" s="3" t="s">
        <v>1036</v>
      </c>
      <c r="G116" s="3" t="s">
        <v>1037</v>
      </c>
      <c r="H116" s="3" t="s">
        <v>1027</v>
      </c>
      <c r="I116" s="3" t="s">
        <v>66</v>
      </c>
      <c r="J116" s="3" t="s">
        <v>218</v>
      </c>
      <c r="K116" s="3" t="s">
        <v>125</v>
      </c>
      <c r="L116" s="3" t="s">
        <v>1038</v>
      </c>
      <c r="M116" s="23">
        <v>1092603</v>
      </c>
      <c r="N116" s="3" t="s">
        <v>1039</v>
      </c>
      <c r="O116" s="3" t="s">
        <v>1040</v>
      </c>
      <c r="P116" s="115" t="s">
        <v>72</v>
      </c>
      <c r="Q116" s="3" t="s">
        <v>1041</v>
      </c>
      <c r="R116" s="52" t="s">
        <v>138</v>
      </c>
      <c r="S116" s="114" t="s">
        <v>75</v>
      </c>
      <c r="T116" s="116" t="s">
        <v>76</v>
      </c>
      <c r="U116" s="319">
        <v>56303</v>
      </c>
      <c r="V116" s="23">
        <v>64507</v>
      </c>
      <c r="W116" s="23">
        <v>64507</v>
      </c>
      <c r="X116" s="23">
        <v>64507</v>
      </c>
      <c r="Y116" s="225">
        <f>SUM(U116:X116)</f>
        <v>249824</v>
      </c>
      <c r="Z116" s="224">
        <v>0</v>
      </c>
      <c r="AA116" s="218">
        <v>0</v>
      </c>
      <c r="AB116" s="21" t="s">
        <v>1042</v>
      </c>
      <c r="AC116" s="22" t="s">
        <v>997</v>
      </c>
      <c r="AD116" s="5" t="s">
        <v>1043</v>
      </c>
      <c r="AE116" s="22">
        <v>0</v>
      </c>
      <c r="AF116" s="26">
        <v>0</v>
      </c>
      <c r="AG116" s="131" t="s">
        <v>1044</v>
      </c>
      <c r="AH116" s="22" t="s">
        <v>997</v>
      </c>
      <c r="AI116" s="10" t="s">
        <v>1045</v>
      </c>
      <c r="AJ116" s="3"/>
      <c r="AK116" s="3"/>
      <c r="AL116" s="11"/>
      <c r="AM116" s="3"/>
      <c r="AN116" s="3"/>
      <c r="AO116" s="10"/>
      <c r="AP116" s="10"/>
      <c r="AQ116" s="131"/>
      <c r="AR116" s="10"/>
      <c r="AS116" s="10"/>
      <c r="AT116" s="22">
        <v>0</v>
      </c>
      <c r="AU116" s="26">
        <v>0</v>
      </c>
      <c r="AV116" s="22">
        <v>0</v>
      </c>
      <c r="AW116" s="140">
        <v>1.55</v>
      </c>
      <c r="AX116" s="140">
        <v>1</v>
      </c>
      <c r="AY116" s="6"/>
      <c r="AZ116" s="6"/>
      <c r="BA116" s="6"/>
      <c r="BB116" s="6"/>
      <c r="BC116" s="6"/>
      <c r="BD116" s="134"/>
      <c r="BE116" s="127"/>
    </row>
    <row r="117" spans="1:57" ht="80.099999999999994" hidden="1" customHeight="1" x14ac:dyDescent="0.25">
      <c r="A117" s="4">
        <v>85</v>
      </c>
      <c r="B117" s="3" t="s">
        <v>987</v>
      </c>
      <c r="C117" s="111" t="s">
        <v>216</v>
      </c>
      <c r="D117" s="5" t="s">
        <v>1002</v>
      </c>
      <c r="E117" s="3" t="s">
        <v>895</v>
      </c>
      <c r="F117" s="3" t="s">
        <v>1036</v>
      </c>
      <c r="G117" s="3" t="s">
        <v>1037</v>
      </c>
      <c r="H117" s="3" t="s">
        <v>1027</v>
      </c>
      <c r="I117" s="3" t="s">
        <v>66</v>
      </c>
      <c r="J117" s="3" t="s">
        <v>218</v>
      </c>
      <c r="K117" s="3" t="s">
        <v>125</v>
      </c>
      <c r="L117" s="3" t="s">
        <v>1046</v>
      </c>
      <c r="M117" s="15">
        <v>14</v>
      </c>
      <c r="N117" s="3" t="s">
        <v>1047</v>
      </c>
      <c r="O117" s="3" t="s">
        <v>1048</v>
      </c>
      <c r="P117" s="115" t="s">
        <v>72</v>
      </c>
      <c r="Q117" s="3" t="s">
        <v>1049</v>
      </c>
      <c r="R117" s="115" t="s">
        <v>138</v>
      </c>
      <c r="S117" s="114" t="s">
        <v>75</v>
      </c>
      <c r="T117" s="116" t="s">
        <v>76</v>
      </c>
      <c r="U117" s="20">
        <v>12</v>
      </c>
      <c r="V117" s="15">
        <v>9</v>
      </c>
      <c r="W117" s="15">
        <v>10</v>
      </c>
      <c r="X117" s="15">
        <v>12</v>
      </c>
      <c r="Y117" s="225">
        <f>SUM(U117:X117)</f>
        <v>43</v>
      </c>
      <c r="Z117" s="224">
        <v>0</v>
      </c>
      <c r="AA117" s="218">
        <v>0</v>
      </c>
      <c r="AB117" s="21" t="s">
        <v>1050</v>
      </c>
      <c r="AC117" s="22" t="s">
        <v>997</v>
      </c>
      <c r="AD117" s="5" t="s">
        <v>1043</v>
      </c>
      <c r="AE117" s="10">
        <v>0</v>
      </c>
      <c r="AF117" s="131">
        <v>0</v>
      </c>
      <c r="AG117" s="131" t="s">
        <v>1051</v>
      </c>
      <c r="AH117" s="22" t="s">
        <v>997</v>
      </c>
      <c r="AI117" s="10" t="s">
        <v>1052</v>
      </c>
      <c r="AJ117" s="3"/>
      <c r="AK117" s="3"/>
      <c r="AL117" s="11"/>
      <c r="AM117" s="3"/>
      <c r="AN117" s="3"/>
      <c r="AO117" s="10"/>
      <c r="AP117" s="10"/>
      <c r="AQ117" s="131"/>
      <c r="AR117" s="10"/>
      <c r="AS117" s="10"/>
      <c r="AT117" s="22">
        <v>0</v>
      </c>
      <c r="AU117" s="26">
        <v>0</v>
      </c>
      <c r="AV117" s="22">
        <v>21</v>
      </c>
      <c r="AW117" s="140">
        <v>0</v>
      </c>
      <c r="AX117" s="140">
        <v>0</v>
      </c>
      <c r="AY117" s="6"/>
      <c r="AZ117" s="6"/>
      <c r="BA117" s="6"/>
      <c r="BB117" s="6"/>
      <c r="BC117" s="6"/>
      <c r="BD117" s="134"/>
      <c r="BE117" s="127"/>
    </row>
    <row r="118" spans="1:57" ht="80.099999999999994" hidden="1" customHeight="1" x14ac:dyDescent="0.25">
      <c r="A118" s="4">
        <v>86</v>
      </c>
      <c r="B118" s="3" t="s">
        <v>987</v>
      </c>
      <c r="C118" s="111" t="s">
        <v>216</v>
      </c>
      <c r="D118" s="5" t="s">
        <v>1002</v>
      </c>
      <c r="E118" s="3" t="s">
        <v>1024</v>
      </c>
      <c r="F118" s="3" t="s">
        <v>1025</v>
      </c>
      <c r="G118" s="3" t="s">
        <v>1053</v>
      </c>
      <c r="H118" s="3" t="s">
        <v>65</v>
      </c>
      <c r="I118" s="3" t="s">
        <v>66</v>
      </c>
      <c r="J118" s="3" t="s">
        <v>218</v>
      </c>
      <c r="K118" s="3" t="s">
        <v>125</v>
      </c>
      <c r="L118" s="3" t="s">
        <v>1054</v>
      </c>
      <c r="M118" s="15">
        <v>14</v>
      </c>
      <c r="N118" s="6" t="s">
        <v>1055</v>
      </c>
      <c r="O118" s="3" t="s">
        <v>1056</v>
      </c>
      <c r="P118" s="115" t="s">
        <v>72</v>
      </c>
      <c r="Q118" s="3" t="s">
        <v>1057</v>
      </c>
      <c r="R118" s="115" t="s">
        <v>138</v>
      </c>
      <c r="S118" s="114" t="s">
        <v>75</v>
      </c>
      <c r="T118" s="116" t="s">
        <v>76</v>
      </c>
      <c r="U118" s="20">
        <v>0</v>
      </c>
      <c r="V118" s="15">
        <v>14</v>
      </c>
      <c r="W118" s="15">
        <v>14</v>
      </c>
      <c r="X118" s="15">
        <v>14</v>
      </c>
      <c r="Y118" s="225">
        <f>SUM(U118:X118)</f>
        <v>42</v>
      </c>
      <c r="Z118" s="224">
        <v>0</v>
      </c>
      <c r="AA118" s="218">
        <v>0</v>
      </c>
      <c r="AB118" s="21" t="s">
        <v>1058</v>
      </c>
      <c r="AC118" s="22" t="s">
        <v>997</v>
      </c>
      <c r="AD118" s="5" t="s">
        <v>1059</v>
      </c>
      <c r="AE118" s="10">
        <v>10</v>
      </c>
      <c r="AF118" s="181">
        <v>0.71</v>
      </c>
      <c r="AG118" s="131" t="s">
        <v>1060</v>
      </c>
      <c r="AH118" s="22" t="s">
        <v>997</v>
      </c>
      <c r="AI118" s="10" t="s">
        <v>1061</v>
      </c>
      <c r="AJ118" s="3"/>
      <c r="AK118" s="3"/>
      <c r="AL118" s="11"/>
      <c r="AM118" s="3"/>
      <c r="AN118" s="3"/>
      <c r="AO118" s="10"/>
      <c r="AP118" s="10"/>
      <c r="AQ118" s="131"/>
      <c r="AR118" s="10"/>
      <c r="AS118" s="10"/>
      <c r="AT118" s="22">
        <v>10</v>
      </c>
      <c r="AU118" s="26">
        <v>0.71</v>
      </c>
      <c r="AV118" s="22">
        <v>14</v>
      </c>
      <c r="AW118" s="140" t="s">
        <v>135</v>
      </c>
      <c r="AX118" s="140">
        <v>0</v>
      </c>
      <c r="AY118" s="6"/>
      <c r="AZ118" s="6"/>
      <c r="BA118" s="6"/>
      <c r="BB118" s="6"/>
      <c r="BC118" s="6"/>
      <c r="BD118" s="134"/>
      <c r="BE118" s="127"/>
    </row>
    <row r="119" spans="1:57" ht="80.099999999999994" hidden="1" customHeight="1" x14ac:dyDescent="0.25">
      <c r="A119" s="4">
        <v>87</v>
      </c>
      <c r="B119" s="3" t="s">
        <v>987</v>
      </c>
      <c r="C119" s="111" t="s">
        <v>216</v>
      </c>
      <c r="D119" s="5" t="s">
        <v>1002</v>
      </c>
      <c r="E119" s="3" t="s">
        <v>1062</v>
      </c>
      <c r="F119" s="3" t="s">
        <v>1063</v>
      </c>
      <c r="G119" s="3" t="s">
        <v>1064</v>
      </c>
      <c r="H119" s="3" t="s">
        <v>65</v>
      </c>
      <c r="I119" s="3" t="s">
        <v>66</v>
      </c>
      <c r="J119" s="3" t="s">
        <v>218</v>
      </c>
      <c r="K119" s="3" t="s">
        <v>125</v>
      </c>
      <c r="L119" s="3" t="s">
        <v>1065</v>
      </c>
      <c r="M119" s="15">
        <v>0</v>
      </c>
      <c r="N119" s="6" t="s">
        <v>1066</v>
      </c>
      <c r="O119" s="3" t="s">
        <v>1067</v>
      </c>
      <c r="P119" s="115" t="s">
        <v>101</v>
      </c>
      <c r="Q119" s="3" t="s">
        <v>1068</v>
      </c>
      <c r="R119" s="115" t="s">
        <v>138</v>
      </c>
      <c r="S119" s="114" t="s">
        <v>75</v>
      </c>
      <c r="T119" s="116" t="s">
        <v>76</v>
      </c>
      <c r="U119" s="20">
        <v>0</v>
      </c>
      <c r="V119" s="23">
        <v>0</v>
      </c>
      <c r="W119" s="23">
        <v>13200</v>
      </c>
      <c r="X119" s="23">
        <v>13200</v>
      </c>
      <c r="Y119" s="225">
        <f>SUM(U119:X119)</f>
        <v>26400</v>
      </c>
      <c r="Z119" s="224">
        <v>0</v>
      </c>
      <c r="AA119" s="218">
        <v>0</v>
      </c>
      <c r="AB119" s="21" t="s">
        <v>1069</v>
      </c>
      <c r="AC119" s="22" t="s">
        <v>997</v>
      </c>
      <c r="AD119" s="5" t="s">
        <v>1070</v>
      </c>
      <c r="AE119" s="10">
        <v>0</v>
      </c>
      <c r="AF119" s="131">
        <v>0</v>
      </c>
      <c r="AG119" s="25" t="s">
        <v>1071</v>
      </c>
      <c r="AH119" s="22" t="s">
        <v>997</v>
      </c>
      <c r="AI119" s="10" t="s">
        <v>1072</v>
      </c>
      <c r="AJ119" s="3"/>
      <c r="AK119" s="3"/>
      <c r="AL119" s="11"/>
      <c r="AM119" s="3"/>
      <c r="AN119" s="3"/>
      <c r="AO119" s="10"/>
      <c r="AP119" s="10"/>
      <c r="AQ119" s="131"/>
      <c r="AR119" s="10"/>
      <c r="AS119" s="10"/>
      <c r="AT119" s="22">
        <v>0</v>
      </c>
      <c r="AU119" s="26">
        <v>0</v>
      </c>
      <c r="AV119" s="22">
        <v>0</v>
      </c>
      <c r="AW119" s="140" t="s">
        <v>135</v>
      </c>
      <c r="AX119" s="140" t="s">
        <v>135</v>
      </c>
      <c r="AY119" s="6"/>
      <c r="AZ119" s="6"/>
      <c r="BA119" s="6"/>
      <c r="BB119" s="6"/>
      <c r="BC119" s="6"/>
      <c r="BD119" s="134"/>
      <c r="BE119" s="127"/>
    </row>
    <row r="120" spans="1:57" ht="80.099999999999994" hidden="1" customHeight="1" x14ac:dyDescent="0.25">
      <c r="A120" s="4">
        <v>88</v>
      </c>
      <c r="B120" s="3" t="s">
        <v>987</v>
      </c>
      <c r="C120" s="111" t="s">
        <v>216</v>
      </c>
      <c r="D120" s="5" t="s">
        <v>1002</v>
      </c>
      <c r="E120" s="3" t="s">
        <v>1062</v>
      </c>
      <c r="F120" s="3" t="s">
        <v>1063</v>
      </c>
      <c r="G120" s="3" t="s">
        <v>1064</v>
      </c>
      <c r="H120" s="3" t="s">
        <v>65</v>
      </c>
      <c r="I120" s="3" t="s">
        <v>66</v>
      </c>
      <c r="J120" s="3" t="s">
        <v>218</v>
      </c>
      <c r="K120" s="3" t="s">
        <v>561</v>
      </c>
      <c r="L120" s="3" t="s">
        <v>1073</v>
      </c>
      <c r="M120" s="15">
        <v>0</v>
      </c>
      <c r="N120" s="6" t="s">
        <v>1055</v>
      </c>
      <c r="O120" s="3" t="s">
        <v>1074</v>
      </c>
      <c r="P120" s="115" t="s">
        <v>72</v>
      </c>
      <c r="Q120" s="3" t="s">
        <v>1075</v>
      </c>
      <c r="R120" s="115" t="s">
        <v>138</v>
      </c>
      <c r="S120" s="114" t="s">
        <v>246</v>
      </c>
      <c r="T120" s="116" t="s">
        <v>76</v>
      </c>
      <c r="U120" s="20">
        <v>0</v>
      </c>
      <c r="V120" s="15">
        <v>40</v>
      </c>
      <c r="W120" s="15">
        <v>40</v>
      </c>
      <c r="X120" s="15">
        <v>40</v>
      </c>
      <c r="Y120" s="225">
        <v>40</v>
      </c>
      <c r="Z120" s="232">
        <v>4</v>
      </c>
      <c r="AA120" s="218">
        <v>0.1</v>
      </c>
      <c r="AB120" s="28" t="s">
        <v>1076</v>
      </c>
      <c r="AC120" s="22" t="s">
        <v>997</v>
      </c>
      <c r="AD120" s="5" t="s">
        <v>1077</v>
      </c>
      <c r="AE120" s="10">
        <v>26</v>
      </c>
      <c r="AF120" s="131">
        <v>0.65</v>
      </c>
      <c r="AG120" s="320" t="s">
        <v>1078</v>
      </c>
      <c r="AH120" s="22" t="s">
        <v>997</v>
      </c>
      <c r="AI120" s="10" t="s">
        <v>1079</v>
      </c>
      <c r="AJ120" s="3"/>
      <c r="AK120" s="3"/>
      <c r="AL120" s="11"/>
      <c r="AM120" s="3"/>
      <c r="AN120" s="3"/>
      <c r="AO120" s="10"/>
      <c r="AP120" s="10"/>
      <c r="AQ120" s="131"/>
      <c r="AR120" s="10"/>
      <c r="AS120" s="10"/>
      <c r="AT120" s="22">
        <v>30</v>
      </c>
      <c r="AU120" s="26">
        <v>0.75</v>
      </c>
      <c r="AV120" s="22">
        <v>8</v>
      </c>
      <c r="AW120" s="140" t="s">
        <v>135</v>
      </c>
      <c r="AX120" s="140">
        <v>0.8</v>
      </c>
      <c r="AY120" s="6"/>
      <c r="AZ120" s="6"/>
      <c r="BA120" s="6"/>
      <c r="BB120" s="6"/>
      <c r="BC120" s="6"/>
      <c r="BD120" s="134"/>
      <c r="BE120" s="127"/>
    </row>
    <row r="121" spans="1:57" ht="80.099999999999994" hidden="1" customHeight="1" x14ac:dyDescent="0.25">
      <c r="A121" s="4">
        <v>89</v>
      </c>
      <c r="B121" s="3" t="s">
        <v>987</v>
      </c>
      <c r="C121" s="111" t="s">
        <v>216</v>
      </c>
      <c r="D121" s="5" t="s">
        <v>1002</v>
      </c>
      <c r="E121" s="3" t="s">
        <v>82</v>
      </c>
      <c r="F121" s="3" t="s">
        <v>187</v>
      </c>
      <c r="G121" s="3" t="s">
        <v>188</v>
      </c>
      <c r="H121" s="3" t="s">
        <v>991</v>
      </c>
      <c r="I121" s="3" t="s">
        <v>66</v>
      </c>
      <c r="J121" s="3" t="s">
        <v>218</v>
      </c>
      <c r="K121" s="3" t="s">
        <v>125</v>
      </c>
      <c r="L121" s="3" t="s">
        <v>1080</v>
      </c>
      <c r="M121" s="15">
        <v>1</v>
      </c>
      <c r="N121" s="6" t="s">
        <v>1081</v>
      </c>
      <c r="O121" s="3" t="s">
        <v>1082</v>
      </c>
      <c r="P121" s="115" t="s">
        <v>101</v>
      </c>
      <c r="Q121" s="3" t="s">
        <v>1083</v>
      </c>
      <c r="R121" s="115" t="s">
        <v>138</v>
      </c>
      <c r="S121" s="114" t="s">
        <v>75</v>
      </c>
      <c r="T121" s="116" t="s">
        <v>104</v>
      </c>
      <c r="U121" s="20">
        <v>1</v>
      </c>
      <c r="V121" s="15">
        <v>1</v>
      </c>
      <c r="W121" s="15">
        <v>1</v>
      </c>
      <c r="X121" s="15">
        <v>1</v>
      </c>
      <c r="Y121" s="256">
        <v>4</v>
      </c>
      <c r="Z121" s="165">
        <v>0</v>
      </c>
      <c r="AA121" s="218">
        <v>0</v>
      </c>
      <c r="AB121" s="28" t="s">
        <v>1084</v>
      </c>
      <c r="AC121" s="22" t="s">
        <v>997</v>
      </c>
      <c r="AD121" s="5" t="s">
        <v>1085</v>
      </c>
      <c r="AE121" s="22">
        <v>1</v>
      </c>
      <c r="AF121" s="26">
        <v>1</v>
      </c>
      <c r="AG121" s="131" t="s">
        <v>1086</v>
      </c>
      <c r="AH121" s="22" t="s">
        <v>997</v>
      </c>
      <c r="AI121" s="10" t="s">
        <v>1087</v>
      </c>
      <c r="AJ121" s="3"/>
      <c r="AK121" s="3"/>
      <c r="AL121" s="11"/>
      <c r="AM121" s="3"/>
      <c r="AN121" s="3"/>
      <c r="AO121" s="10"/>
      <c r="AP121" s="10"/>
      <c r="AQ121" s="131"/>
      <c r="AR121" s="10"/>
      <c r="AS121" s="10"/>
      <c r="AT121" s="22">
        <v>1</v>
      </c>
      <c r="AU121" s="26">
        <v>1</v>
      </c>
      <c r="AV121" s="22">
        <v>1</v>
      </c>
      <c r="AW121" s="140">
        <v>0</v>
      </c>
      <c r="AX121" s="140">
        <v>1</v>
      </c>
      <c r="AY121" s="6"/>
      <c r="AZ121" s="6"/>
      <c r="BA121" s="6"/>
      <c r="BB121" s="6"/>
      <c r="BC121" s="6"/>
      <c r="BD121" s="134"/>
      <c r="BE121" s="127"/>
    </row>
    <row r="122" spans="1:57" ht="80.099999999999994" hidden="1" customHeight="1" x14ac:dyDescent="0.25">
      <c r="A122" s="4">
        <v>90</v>
      </c>
      <c r="B122" s="3" t="s">
        <v>987</v>
      </c>
      <c r="C122" s="111" t="s">
        <v>216</v>
      </c>
      <c r="D122" s="5" t="s">
        <v>1002</v>
      </c>
      <c r="E122" s="3" t="s">
        <v>895</v>
      </c>
      <c r="F122" s="3" t="s">
        <v>1088</v>
      </c>
      <c r="G122" s="3" t="s">
        <v>1089</v>
      </c>
      <c r="H122" s="3" t="s">
        <v>991</v>
      </c>
      <c r="I122" s="3" t="s">
        <v>66</v>
      </c>
      <c r="J122" s="3" t="s">
        <v>218</v>
      </c>
      <c r="K122" s="3" t="s">
        <v>125</v>
      </c>
      <c r="L122" s="3" t="s">
        <v>1090</v>
      </c>
      <c r="M122" s="15">
        <v>1</v>
      </c>
      <c r="N122" s="6" t="s">
        <v>1091</v>
      </c>
      <c r="O122" s="3" t="s">
        <v>1092</v>
      </c>
      <c r="P122" s="115" t="s">
        <v>72</v>
      </c>
      <c r="Q122" s="3" t="s">
        <v>1083</v>
      </c>
      <c r="R122" s="115" t="s">
        <v>138</v>
      </c>
      <c r="S122" s="114" t="s">
        <v>75</v>
      </c>
      <c r="T122" s="116" t="s">
        <v>104</v>
      </c>
      <c r="U122" s="20">
        <v>1</v>
      </c>
      <c r="V122" s="15">
        <v>1</v>
      </c>
      <c r="W122" s="15">
        <v>1</v>
      </c>
      <c r="X122" s="15">
        <v>1</v>
      </c>
      <c r="Y122" s="256">
        <v>4</v>
      </c>
      <c r="Z122" s="160">
        <v>0</v>
      </c>
      <c r="AA122" s="218">
        <v>0</v>
      </c>
      <c r="AB122" s="21" t="s">
        <v>1093</v>
      </c>
      <c r="AC122" s="22" t="s">
        <v>997</v>
      </c>
      <c r="AD122" s="5" t="s">
        <v>1033</v>
      </c>
      <c r="AE122" s="10">
        <v>0.25</v>
      </c>
      <c r="AF122" s="26">
        <v>0.25</v>
      </c>
      <c r="AG122" s="131" t="s">
        <v>1094</v>
      </c>
      <c r="AH122" s="22" t="s">
        <v>997</v>
      </c>
      <c r="AI122" s="10" t="s">
        <v>1095</v>
      </c>
      <c r="AJ122" s="3"/>
      <c r="AK122" s="3"/>
      <c r="AL122" s="11"/>
      <c r="AM122" s="3"/>
      <c r="AN122" s="3"/>
      <c r="AO122" s="10"/>
      <c r="AP122" s="10"/>
      <c r="AQ122" s="131"/>
      <c r="AR122" s="10"/>
      <c r="AS122" s="10"/>
      <c r="AT122" s="22">
        <v>0.25</v>
      </c>
      <c r="AU122" s="26">
        <v>0.25</v>
      </c>
      <c r="AV122" s="22">
        <v>1</v>
      </c>
      <c r="AW122" s="140">
        <v>0</v>
      </c>
      <c r="AX122" s="140">
        <v>1</v>
      </c>
      <c r="AY122" s="6"/>
      <c r="AZ122" s="6"/>
      <c r="BA122" s="6"/>
      <c r="BB122" s="6"/>
      <c r="BC122" s="6"/>
      <c r="BD122" s="134"/>
      <c r="BE122" s="127"/>
    </row>
    <row r="123" spans="1:57" ht="80.099999999999994" hidden="1" customHeight="1" x14ac:dyDescent="0.25">
      <c r="A123" s="4">
        <v>91</v>
      </c>
      <c r="B123" s="3" t="s">
        <v>987</v>
      </c>
      <c r="C123" s="111" t="s">
        <v>216</v>
      </c>
      <c r="D123" s="5" t="s">
        <v>1002</v>
      </c>
      <c r="E123" s="3" t="s">
        <v>82</v>
      </c>
      <c r="F123" s="3" t="s">
        <v>187</v>
      </c>
      <c r="G123" s="3" t="s">
        <v>188</v>
      </c>
      <c r="H123" s="3" t="s">
        <v>991</v>
      </c>
      <c r="I123" s="3" t="s">
        <v>66</v>
      </c>
      <c r="J123" s="3" t="s">
        <v>218</v>
      </c>
      <c r="K123" s="3" t="s">
        <v>125</v>
      </c>
      <c r="L123" s="3" t="s">
        <v>1096</v>
      </c>
      <c r="M123" s="15">
        <v>0</v>
      </c>
      <c r="N123" s="282" t="s">
        <v>1097</v>
      </c>
      <c r="O123" s="3" t="s">
        <v>1098</v>
      </c>
      <c r="P123" s="115" t="s">
        <v>101</v>
      </c>
      <c r="Q123" s="3" t="s">
        <v>1099</v>
      </c>
      <c r="R123" s="115" t="s">
        <v>138</v>
      </c>
      <c r="S123" s="114" t="s">
        <v>75</v>
      </c>
      <c r="T123" s="116" t="s">
        <v>76</v>
      </c>
      <c r="U123" s="20">
        <v>0</v>
      </c>
      <c r="V123" s="15">
        <v>2</v>
      </c>
      <c r="W123" s="15">
        <v>1</v>
      </c>
      <c r="X123" s="15">
        <v>0</v>
      </c>
      <c r="Y123" s="256">
        <f>+U123+V123+W123+X123</f>
        <v>3</v>
      </c>
      <c r="Z123" s="224">
        <v>0.25</v>
      </c>
      <c r="AA123" s="218">
        <v>0.25</v>
      </c>
      <c r="AB123" s="21" t="s">
        <v>1100</v>
      </c>
      <c r="AC123" s="22" t="s">
        <v>997</v>
      </c>
      <c r="AD123" s="5" t="s">
        <v>1101</v>
      </c>
      <c r="AE123" s="250">
        <v>0.25</v>
      </c>
      <c r="AF123" s="26">
        <v>0.25</v>
      </c>
      <c r="AG123" s="131" t="s">
        <v>1102</v>
      </c>
      <c r="AH123" s="22" t="s">
        <v>997</v>
      </c>
      <c r="AI123" s="10" t="s">
        <v>1103</v>
      </c>
      <c r="AJ123" s="3"/>
      <c r="AK123" s="3"/>
      <c r="AL123" s="11"/>
      <c r="AM123" s="3"/>
      <c r="AN123" s="3"/>
      <c r="AO123" s="10"/>
      <c r="AP123" s="10"/>
      <c r="AQ123" s="131"/>
      <c r="AR123" s="10"/>
      <c r="AS123" s="10"/>
      <c r="AT123" s="22">
        <v>0.5</v>
      </c>
      <c r="AU123" s="26">
        <v>0.5</v>
      </c>
      <c r="AV123" s="22">
        <v>2</v>
      </c>
      <c r="AW123" s="140" t="s">
        <v>135</v>
      </c>
      <c r="AX123" s="140">
        <v>0</v>
      </c>
      <c r="AY123" s="6"/>
      <c r="AZ123" s="6"/>
      <c r="BA123" s="6"/>
      <c r="BB123" s="6"/>
      <c r="BC123" s="6"/>
      <c r="BD123" s="134"/>
      <c r="BE123" s="127"/>
    </row>
    <row r="124" spans="1:57" ht="80.099999999999994" hidden="1" customHeight="1" x14ac:dyDescent="0.25">
      <c r="A124" s="4">
        <v>92</v>
      </c>
      <c r="B124" s="3" t="s">
        <v>987</v>
      </c>
      <c r="C124" s="111" t="s">
        <v>216</v>
      </c>
      <c r="D124" s="5" t="s">
        <v>988</v>
      </c>
      <c r="E124" s="3" t="s">
        <v>895</v>
      </c>
      <c r="F124" s="3" t="s">
        <v>1104</v>
      </c>
      <c r="G124" s="3" t="s">
        <v>1105</v>
      </c>
      <c r="H124" s="3" t="s">
        <v>1106</v>
      </c>
      <c r="I124" s="3" t="s">
        <v>549</v>
      </c>
      <c r="J124" s="3" t="s">
        <v>550</v>
      </c>
      <c r="K124" s="3" t="s">
        <v>125</v>
      </c>
      <c r="L124" s="3" t="s">
        <v>1107</v>
      </c>
      <c r="M124" s="15">
        <v>0</v>
      </c>
      <c r="N124" s="6" t="s">
        <v>1108</v>
      </c>
      <c r="O124" s="3" t="s">
        <v>1109</v>
      </c>
      <c r="P124" s="115" t="s">
        <v>101</v>
      </c>
      <c r="Q124" s="3" t="s">
        <v>1110</v>
      </c>
      <c r="R124" s="115" t="s">
        <v>138</v>
      </c>
      <c r="S124" s="114" t="s">
        <v>75</v>
      </c>
      <c r="T124" s="116" t="s">
        <v>104</v>
      </c>
      <c r="U124" s="20">
        <v>0</v>
      </c>
      <c r="V124" s="15">
        <v>0</v>
      </c>
      <c r="W124" s="15">
        <v>0.5</v>
      </c>
      <c r="X124" s="15">
        <v>0.5</v>
      </c>
      <c r="Y124" s="217">
        <v>1</v>
      </c>
      <c r="Z124" s="321">
        <v>0.01</v>
      </c>
      <c r="AA124" s="218">
        <v>0.02</v>
      </c>
      <c r="AB124" s="5" t="s">
        <v>1111</v>
      </c>
      <c r="AC124" s="22" t="s">
        <v>997</v>
      </c>
      <c r="AD124" s="5" t="s">
        <v>1112</v>
      </c>
      <c r="AE124" s="250">
        <v>0.1</v>
      </c>
      <c r="AF124" s="26">
        <v>0.2</v>
      </c>
      <c r="AG124" s="131" t="s">
        <v>1113</v>
      </c>
      <c r="AH124" s="22" t="s">
        <v>997</v>
      </c>
      <c r="AI124" s="10" t="s">
        <v>1114</v>
      </c>
      <c r="AJ124" s="3"/>
      <c r="AK124" s="3"/>
      <c r="AL124" s="11"/>
      <c r="AM124" s="3"/>
      <c r="AN124" s="3"/>
      <c r="AO124" s="10"/>
      <c r="AP124" s="10"/>
      <c r="AQ124" s="131"/>
      <c r="AR124" s="10"/>
      <c r="AS124" s="10"/>
      <c r="AT124" s="22">
        <v>0.11</v>
      </c>
      <c r="AU124" s="26">
        <v>0.22</v>
      </c>
      <c r="AV124" s="22">
        <v>0</v>
      </c>
      <c r="AW124" s="140" t="s">
        <v>135</v>
      </c>
      <c r="AX124" s="140" t="s">
        <v>135</v>
      </c>
      <c r="AY124" s="6"/>
      <c r="AZ124" s="6"/>
      <c r="BA124" s="6"/>
      <c r="BB124" s="6"/>
      <c r="BC124" s="6"/>
      <c r="BD124" s="134"/>
      <c r="BE124" s="127"/>
    </row>
    <row r="125" spans="1:57" ht="80.099999999999994" hidden="1" customHeight="1" x14ac:dyDescent="0.25">
      <c r="A125" s="4">
        <v>93</v>
      </c>
      <c r="B125" s="3" t="s">
        <v>1115</v>
      </c>
      <c r="C125" s="111" t="s">
        <v>122</v>
      </c>
      <c r="D125" s="5" t="s">
        <v>1116</v>
      </c>
      <c r="E125" s="3" t="s">
        <v>82</v>
      </c>
      <c r="F125" s="3" t="s">
        <v>63</v>
      </c>
      <c r="G125" s="3" t="s">
        <v>64</v>
      </c>
      <c r="H125" s="3" t="s">
        <v>65</v>
      </c>
      <c r="I125" s="3" t="s">
        <v>66</v>
      </c>
      <c r="J125" s="3" t="s">
        <v>171</v>
      </c>
      <c r="K125" s="3" t="s">
        <v>780</v>
      </c>
      <c r="L125" s="3" t="s">
        <v>1117</v>
      </c>
      <c r="M125" s="7">
        <v>0</v>
      </c>
      <c r="N125" s="6" t="s">
        <v>1118</v>
      </c>
      <c r="O125" s="3" t="s">
        <v>1119</v>
      </c>
      <c r="P125" s="115" t="s">
        <v>101</v>
      </c>
      <c r="Q125" s="3" t="s">
        <v>1120</v>
      </c>
      <c r="R125" s="115" t="s">
        <v>74</v>
      </c>
      <c r="S125" s="114" t="s">
        <v>246</v>
      </c>
      <c r="T125" s="116" t="s">
        <v>76</v>
      </c>
      <c r="U125" s="8">
        <v>1</v>
      </c>
      <c r="V125" s="7">
        <v>1</v>
      </c>
      <c r="W125" s="7">
        <v>1</v>
      </c>
      <c r="X125" s="7">
        <v>1</v>
      </c>
      <c r="Y125" s="234">
        <v>1</v>
      </c>
      <c r="Z125" s="159">
        <v>0.18160000000000001</v>
      </c>
      <c r="AA125" s="218">
        <v>0.18160000000000001</v>
      </c>
      <c r="AB125" s="21" t="s">
        <v>1121</v>
      </c>
      <c r="AC125" s="22" t="s">
        <v>1122</v>
      </c>
      <c r="AD125" s="3" t="s">
        <v>1123</v>
      </c>
      <c r="AE125" s="53">
        <v>0.218</v>
      </c>
      <c r="AF125" s="53">
        <v>0.218</v>
      </c>
      <c r="AG125" s="131" t="s">
        <v>1124</v>
      </c>
      <c r="AH125" s="10" t="s">
        <v>1122</v>
      </c>
      <c r="AI125" s="10" t="s">
        <v>1123</v>
      </c>
      <c r="AJ125" s="3"/>
      <c r="AK125" s="3"/>
      <c r="AL125" s="11"/>
      <c r="AM125" s="3"/>
      <c r="AN125" s="3"/>
      <c r="AO125" s="10"/>
      <c r="AP125" s="10"/>
      <c r="AQ125" s="131"/>
      <c r="AR125" s="10"/>
      <c r="AS125" s="10"/>
      <c r="AT125" s="53">
        <f>+AE125</f>
        <v>0.218</v>
      </c>
      <c r="AU125" s="53">
        <f>+AT125</f>
        <v>0.218</v>
      </c>
      <c r="AV125" s="10"/>
      <c r="AW125" s="140">
        <v>1</v>
      </c>
      <c r="AX125" s="140">
        <v>1</v>
      </c>
      <c r="AY125" s="6"/>
      <c r="AZ125" s="6"/>
      <c r="BA125" s="6"/>
      <c r="BB125" s="6"/>
      <c r="BC125" s="6"/>
      <c r="BD125" s="134"/>
      <c r="BE125" s="127"/>
    </row>
    <row r="126" spans="1:57" ht="80.099999999999994" hidden="1" customHeight="1" x14ac:dyDescent="0.25">
      <c r="A126" s="4">
        <v>94</v>
      </c>
      <c r="B126" s="3" t="s">
        <v>1125</v>
      </c>
      <c r="C126" s="111" t="s">
        <v>60</v>
      </c>
      <c r="D126" s="5" t="s">
        <v>1126</v>
      </c>
      <c r="E126" s="3" t="s">
        <v>82</v>
      </c>
      <c r="F126" s="3" t="s">
        <v>63</v>
      </c>
      <c r="G126" s="3" t="s">
        <v>64</v>
      </c>
      <c r="H126" s="3" t="s">
        <v>65</v>
      </c>
      <c r="I126" s="3" t="s">
        <v>66</v>
      </c>
      <c r="J126" s="3" t="s">
        <v>83</v>
      </c>
      <c r="K126" s="3" t="s">
        <v>561</v>
      </c>
      <c r="L126" s="3" t="s">
        <v>1127</v>
      </c>
      <c r="M126" s="18">
        <v>0</v>
      </c>
      <c r="N126" s="6" t="s">
        <v>1128</v>
      </c>
      <c r="O126" s="3" t="s">
        <v>1129</v>
      </c>
      <c r="P126" s="115" t="s">
        <v>72</v>
      </c>
      <c r="Q126" s="3" t="s">
        <v>1130</v>
      </c>
      <c r="R126" s="115" t="s">
        <v>74</v>
      </c>
      <c r="S126" s="52" t="s">
        <v>75</v>
      </c>
      <c r="T126" s="116" t="s">
        <v>104</v>
      </c>
      <c r="U126" s="20">
        <v>0</v>
      </c>
      <c r="V126" s="7">
        <v>0.2</v>
      </c>
      <c r="W126" s="7">
        <v>0.4</v>
      </c>
      <c r="X126" s="7">
        <v>0.4</v>
      </c>
      <c r="Y126" s="234">
        <f>+U126+V126+W126+X126</f>
        <v>1</v>
      </c>
      <c r="Z126" s="218" t="s">
        <v>135</v>
      </c>
      <c r="AA126" s="218" t="s">
        <v>135</v>
      </c>
      <c r="AB126" s="21" t="s">
        <v>1131</v>
      </c>
      <c r="AC126" s="25" t="s">
        <v>1132</v>
      </c>
      <c r="AD126" s="3" t="s">
        <v>1133</v>
      </c>
      <c r="AE126" s="22">
        <v>1</v>
      </c>
      <c r="AF126" s="26">
        <v>0.1</v>
      </c>
      <c r="AG126" s="131" t="s">
        <v>1134</v>
      </c>
      <c r="AH126" s="10" t="s">
        <v>1132</v>
      </c>
      <c r="AI126" s="10" t="s">
        <v>1135</v>
      </c>
      <c r="AJ126" s="3"/>
      <c r="AK126" s="3"/>
      <c r="AL126" s="11"/>
      <c r="AM126" s="3"/>
      <c r="AN126" s="3"/>
      <c r="AO126" s="10"/>
      <c r="AP126" s="10"/>
      <c r="AQ126" s="131"/>
      <c r="AR126" s="10"/>
      <c r="AS126" s="10"/>
      <c r="AT126" s="22">
        <v>3</v>
      </c>
      <c r="AU126" s="131">
        <v>0.3</v>
      </c>
      <c r="AV126" s="10"/>
      <c r="AW126" s="6" t="s">
        <v>135</v>
      </c>
      <c r="AX126" s="140">
        <v>0.3</v>
      </c>
      <c r="AY126" s="6"/>
      <c r="AZ126" s="6"/>
      <c r="BA126" s="6"/>
      <c r="BB126" s="6"/>
      <c r="BC126" s="6"/>
      <c r="BD126" s="134"/>
      <c r="BE126" s="127" t="s">
        <v>1136</v>
      </c>
    </row>
    <row r="127" spans="1:57" ht="80.099999999999994" hidden="1" customHeight="1" x14ac:dyDescent="0.25">
      <c r="A127" s="4">
        <v>95</v>
      </c>
      <c r="B127" s="3" t="s">
        <v>1137</v>
      </c>
      <c r="C127" s="111" t="s">
        <v>150</v>
      </c>
      <c r="D127" s="5" t="s">
        <v>1138</v>
      </c>
      <c r="E127" s="3" t="s">
        <v>82</v>
      </c>
      <c r="F127" s="3" t="s">
        <v>187</v>
      </c>
      <c r="G127" s="3" t="s">
        <v>188</v>
      </c>
      <c r="H127" s="3" t="s">
        <v>65</v>
      </c>
      <c r="I127" s="3" t="s">
        <v>1139</v>
      </c>
      <c r="J127" s="6" t="s">
        <v>1140</v>
      </c>
      <c r="K127" s="3" t="s">
        <v>561</v>
      </c>
      <c r="L127" s="3" t="s">
        <v>1141</v>
      </c>
      <c r="M127" s="5">
        <v>0</v>
      </c>
      <c r="N127" s="6" t="s">
        <v>1142</v>
      </c>
      <c r="O127" s="3" t="s">
        <v>1143</v>
      </c>
      <c r="P127" s="115" t="s">
        <v>72</v>
      </c>
      <c r="Q127" s="3" t="s">
        <v>1144</v>
      </c>
      <c r="R127" s="115" t="s">
        <v>138</v>
      </c>
      <c r="S127" s="52" t="s">
        <v>75</v>
      </c>
      <c r="T127" s="116" t="s">
        <v>104</v>
      </c>
      <c r="U127" s="20">
        <v>0</v>
      </c>
      <c r="V127" s="15">
        <v>0</v>
      </c>
      <c r="W127" s="15">
        <v>1</v>
      </c>
      <c r="X127" s="15">
        <v>1</v>
      </c>
      <c r="Y127" s="217">
        <v>2</v>
      </c>
      <c r="Z127" s="224">
        <v>0</v>
      </c>
      <c r="AA127" s="218">
        <v>0</v>
      </c>
      <c r="AB127" s="3" t="s">
        <v>1145</v>
      </c>
      <c r="AC127" s="10" t="s">
        <v>1146</v>
      </c>
      <c r="AD127" s="3" t="s">
        <v>1147</v>
      </c>
      <c r="AE127" s="22">
        <v>1</v>
      </c>
      <c r="AF127" s="26">
        <v>1</v>
      </c>
      <c r="AG127" s="131" t="s">
        <v>1148</v>
      </c>
      <c r="AH127" s="10" t="s">
        <v>1146</v>
      </c>
      <c r="AI127" s="10" t="s">
        <v>1149</v>
      </c>
      <c r="AJ127" s="3"/>
      <c r="AK127" s="3"/>
      <c r="AL127" s="11"/>
      <c r="AM127" s="3"/>
      <c r="AN127" s="3"/>
      <c r="AO127" s="10"/>
      <c r="AP127" s="10"/>
      <c r="AQ127" s="131"/>
      <c r="AR127" s="10"/>
      <c r="AS127" s="10"/>
      <c r="AT127" s="22">
        <v>1</v>
      </c>
      <c r="AU127" s="26">
        <v>1</v>
      </c>
      <c r="AV127" s="10"/>
      <c r="AW127" s="322" t="s">
        <v>93</v>
      </c>
      <c r="AX127" s="322" t="s">
        <v>93</v>
      </c>
      <c r="AY127" s="6"/>
      <c r="AZ127" s="6"/>
      <c r="BA127" s="6"/>
      <c r="BB127" s="6"/>
      <c r="BC127" s="6"/>
      <c r="BD127" s="134"/>
      <c r="BE127" s="127"/>
    </row>
    <row r="128" spans="1:57" ht="80.099999999999994" hidden="1" customHeight="1" x14ac:dyDescent="0.25">
      <c r="A128" s="4">
        <v>96</v>
      </c>
      <c r="B128" s="3" t="s">
        <v>1137</v>
      </c>
      <c r="C128" s="111" t="s">
        <v>150</v>
      </c>
      <c r="D128" s="5" t="s">
        <v>1138</v>
      </c>
      <c r="E128" s="3" t="s">
        <v>82</v>
      </c>
      <c r="F128" s="3" t="s">
        <v>187</v>
      </c>
      <c r="G128" s="3" t="s">
        <v>188</v>
      </c>
      <c r="H128" s="3" t="s">
        <v>65</v>
      </c>
      <c r="I128" s="3" t="s">
        <v>1139</v>
      </c>
      <c r="J128" s="6" t="s">
        <v>1140</v>
      </c>
      <c r="K128" s="3" t="s">
        <v>561</v>
      </c>
      <c r="L128" s="3" t="s">
        <v>1150</v>
      </c>
      <c r="M128" s="15">
        <v>0</v>
      </c>
      <c r="N128" s="6" t="s">
        <v>1151</v>
      </c>
      <c r="O128" s="3" t="s">
        <v>1152</v>
      </c>
      <c r="P128" s="115" t="s">
        <v>72</v>
      </c>
      <c r="Q128" s="3" t="s">
        <v>1153</v>
      </c>
      <c r="R128" s="115" t="s">
        <v>74</v>
      </c>
      <c r="S128" s="52" t="s">
        <v>75</v>
      </c>
      <c r="T128" s="116" t="s">
        <v>76</v>
      </c>
      <c r="U128" s="20">
        <v>0</v>
      </c>
      <c r="V128" s="15">
        <v>0</v>
      </c>
      <c r="W128" s="15">
        <v>4</v>
      </c>
      <c r="X128" s="15">
        <v>4</v>
      </c>
      <c r="Y128" s="217">
        <v>8</v>
      </c>
      <c r="Z128" s="224">
        <v>0</v>
      </c>
      <c r="AA128" s="218">
        <v>0</v>
      </c>
      <c r="AB128" s="3" t="s">
        <v>1154</v>
      </c>
      <c r="AC128" s="10" t="s">
        <v>1146</v>
      </c>
      <c r="AD128" s="3" t="s">
        <v>1155</v>
      </c>
      <c r="AE128" s="22">
        <v>1</v>
      </c>
      <c r="AF128" s="26">
        <v>1</v>
      </c>
      <c r="AG128" s="131" t="s">
        <v>1156</v>
      </c>
      <c r="AH128" s="10" t="s">
        <v>1146</v>
      </c>
      <c r="AI128" s="10" t="s">
        <v>1157</v>
      </c>
      <c r="AJ128" s="3"/>
      <c r="AK128" s="3"/>
      <c r="AL128" s="11"/>
      <c r="AM128" s="3"/>
      <c r="AN128" s="3"/>
      <c r="AO128" s="10"/>
      <c r="AP128" s="10"/>
      <c r="AQ128" s="131"/>
      <c r="AR128" s="10"/>
      <c r="AS128" s="10"/>
      <c r="AT128" s="22">
        <v>1</v>
      </c>
      <c r="AU128" s="26">
        <v>1</v>
      </c>
      <c r="AV128" s="10"/>
      <c r="AW128" s="322" t="s">
        <v>93</v>
      </c>
      <c r="AX128" s="322" t="s">
        <v>93</v>
      </c>
      <c r="AY128" s="6"/>
      <c r="AZ128" s="6"/>
      <c r="BA128" s="6"/>
      <c r="BB128" s="6"/>
      <c r="BC128" s="6"/>
      <c r="BD128" s="134"/>
      <c r="BE128" s="127" t="s">
        <v>430</v>
      </c>
    </row>
    <row r="129" spans="1:57" ht="80.099999999999994" hidden="1" customHeight="1" x14ac:dyDescent="0.25">
      <c r="A129" s="4">
        <v>97</v>
      </c>
      <c r="B129" s="3" t="s">
        <v>1158</v>
      </c>
      <c r="C129" s="111" t="s">
        <v>326</v>
      </c>
      <c r="D129" s="5" t="s">
        <v>1159</v>
      </c>
      <c r="E129" s="3" t="s">
        <v>82</v>
      </c>
      <c r="F129" s="3" t="s">
        <v>63</v>
      </c>
      <c r="G129" s="3" t="s">
        <v>64</v>
      </c>
      <c r="H129" s="3" t="s">
        <v>65</v>
      </c>
      <c r="I129" s="3" t="s">
        <v>66</v>
      </c>
      <c r="J129" s="3" t="s">
        <v>83</v>
      </c>
      <c r="K129" s="3" t="s">
        <v>561</v>
      </c>
      <c r="L129" s="3" t="s">
        <v>1160</v>
      </c>
      <c r="M129" s="15">
        <v>0</v>
      </c>
      <c r="N129" s="6" t="s">
        <v>1161</v>
      </c>
      <c r="O129" s="3" t="s">
        <v>1162</v>
      </c>
      <c r="P129" s="115" t="s">
        <v>101</v>
      </c>
      <c r="Q129" s="6" t="s">
        <v>1163</v>
      </c>
      <c r="R129" s="115" t="s">
        <v>138</v>
      </c>
      <c r="S129" s="114" t="s">
        <v>246</v>
      </c>
      <c r="T129" s="116" t="s">
        <v>76</v>
      </c>
      <c r="U129" s="323">
        <v>1</v>
      </c>
      <c r="V129" s="324">
        <v>1</v>
      </c>
      <c r="W129" s="324">
        <v>1</v>
      </c>
      <c r="X129" s="324">
        <v>1</v>
      </c>
      <c r="Y129" s="325">
        <v>1</v>
      </c>
      <c r="Z129" s="326">
        <v>0.1</v>
      </c>
      <c r="AA129" s="327">
        <v>0.1</v>
      </c>
      <c r="AB129" s="21" t="s">
        <v>1164</v>
      </c>
      <c r="AC129" s="22" t="s">
        <v>1165</v>
      </c>
      <c r="AD129" s="3" t="s">
        <v>1166</v>
      </c>
      <c r="AE129" s="26">
        <v>0.5</v>
      </c>
      <c r="AF129" s="26">
        <v>0.7</v>
      </c>
      <c r="AG129" s="131" t="s">
        <v>1167</v>
      </c>
      <c r="AH129" s="10" t="s">
        <v>1165</v>
      </c>
      <c r="AI129" s="10" t="s">
        <v>1168</v>
      </c>
      <c r="AJ129" s="3"/>
      <c r="AK129" s="3"/>
      <c r="AL129" s="11"/>
      <c r="AM129" s="3"/>
      <c r="AN129" s="3"/>
      <c r="AO129" s="10"/>
      <c r="AP129" s="10"/>
      <c r="AQ129" s="131"/>
      <c r="AR129" s="10"/>
      <c r="AS129" s="10"/>
      <c r="AT129" s="131">
        <v>0.5</v>
      </c>
      <c r="AU129" s="131">
        <v>0.7</v>
      </c>
      <c r="AV129" s="10"/>
      <c r="AW129" s="140">
        <v>1</v>
      </c>
      <c r="AX129" s="140">
        <v>1</v>
      </c>
      <c r="AY129" s="6"/>
      <c r="AZ129" s="6"/>
      <c r="BA129" s="6"/>
      <c r="BB129" s="6"/>
      <c r="BC129" s="6"/>
      <c r="BD129" s="134"/>
      <c r="BE129" s="127"/>
    </row>
    <row r="130" spans="1:57" ht="80.099999999999994" customHeight="1" x14ac:dyDescent="0.25">
      <c r="A130" s="4">
        <v>98</v>
      </c>
      <c r="B130" s="3" t="s">
        <v>1169</v>
      </c>
      <c r="C130" s="111" t="s">
        <v>749</v>
      </c>
      <c r="D130" s="5" t="s">
        <v>61</v>
      </c>
      <c r="E130" s="3" t="s">
        <v>1170</v>
      </c>
      <c r="F130" s="3" t="s">
        <v>1088</v>
      </c>
      <c r="G130" s="3" t="s">
        <v>1089</v>
      </c>
      <c r="H130" s="3" t="s">
        <v>991</v>
      </c>
      <c r="I130" s="3" t="s">
        <v>66</v>
      </c>
      <c r="J130" s="3" t="s">
        <v>218</v>
      </c>
      <c r="K130" s="3" t="s">
        <v>84</v>
      </c>
      <c r="L130" s="3" t="s">
        <v>1171</v>
      </c>
      <c r="M130" s="5">
        <v>0</v>
      </c>
      <c r="N130" s="5" t="s">
        <v>1172</v>
      </c>
      <c r="O130" s="3" t="s">
        <v>1173</v>
      </c>
      <c r="P130" s="52" t="s">
        <v>101</v>
      </c>
      <c r="Q130" s="3" t="s">
        <v>1174</v>
      </c>
      <c r="R130" s="52" t="s">
        <v>74</v>
      </c>
      <c r="S130" s="328" t="s">
        <v>75</v>
      </c>
      <c r="T130" s="329" t="s">
        <v>104</v>
      </c>
      <c r="U130" s="330">
        <v>0.1</v>
      </c>
      <c r="V130" s="330">
        <v>0.3</v>
      </c>
      <c r="W130" s="330">
        <v>0.3</v>
      </c>
      <c r="X130" s="330">
        <v>0.3</v>
      </c>
      <c r="Y130" s="330">
        <v>1</v>
      </c>
      <c r="Z130" s="331">
        <v>0</v>
      </c>
      <c r="AA130" s="330">
        <v>1</v>
      </c>
      <c r="AB130" s="332" t="s">
        <v>1175</v>
      </c>
      <c r="AC130" s="22" t="s">
        <v>1176</v>
      </c>
      <c r="AD130" s="3" t="s">
        <v>1177</v>
      </c>
      <c r="AE130" s="22" t="s">
        <v>93</v>
      </c>
      <c r="AF130" s="50">
        <v>1</v>
      </c>
      <c r="AG130" s="333" t="s">
        <v>1178</v>
      </c>
      <c r="AH130" s="22" t="s">
        <v>1176</v>
      </c>
      <c r="AI130" s="10" t="s">
        <v>1177</v>
      </c>
      <c r="AJ130" s="3"/>
      <c r="AK130" s="30"/>
      <c r="AL130" s="334"/>
      <c r="AM130" s="3"/>
      <c r="AN130" s="3"/>
      <c r="AO130" s="10"/>
      <c r="AP130" s="10"/>
      <c r="AQ130" s="131"/>
      <c r="AR130" s="10"/>
      <c r="AS130" s="10"/>
      <c r="AT130" s="29" t="s">
        <v>93</v>
      </c>
      <c r="AU130" s="29" t="s">
        <v>93</v>
      </c>
      <c r="AV130" s="10"/>
      <c r="AW130" s="18">
        <v>1</v>
      </c>
      <c r="AX130" s="18">
        <v>1</v>
      </c>
      <c r="AY130" s="18">
        <v>1</v>
      </c>
      <c r="AZ130" s="18">
        <v>1</v>
      </c>
      <c r="BA130" s="140"/>
      <c r="BB130" s="6"/>
      <c r="BC130" s="6"/>
      <c r="BD130" s="134"/>
      <c r="BE130" s="127" t="s">
        <v>1179</v>
      </c>
    </row>
    <row r="131" spans="1:57" ht="80.099999999999994" customHeight="1" x14ac:dyDescent="0.25">
      <c r="A131" s="4">
        <v>99</v>
      </c>
      <c r="B131" s="3" t="s">
        <v>1169</v>
      </c>
      <c r="C131" s="111" t="s">
        <v>749</v>
      </c>
      <c r="D131" s="5" t="s">
        <v>61</v>
      </c>
      <c r="E131" s="3" t="s">
        <v>1180</v>
      </c>
      <c r="F131" s="3" t="s">
        <v>1181</v>
      </c>
      <c r="G131" s="3" t="s">
        <v>1182</v>
      </c>
      <c r="H131" s="3" t="s">
        <v>1183</v>
      </c>
      <c r="I131" s="3" t="s">
        <v>66</v>
      </c>
      <c r="J131" s="3" t="s">
        <v>83</v>
      </c>
      <c r="K131" s="3" t="s">
        <v>84</v>
      </c>
      <c r="L131" s="3" t="s">
        <v>1184</v>
      </c>
      <c r="M131" s="5">
        <v>0</v>
      </c>
      <c r="N131" s="3" t="s">
        <v>1185</v>
      </c>
      <c r="O131" s="3" t="s">
        <v>1186</v>
      </c>
      <c r="P131" s="52" t="s">
        <v>101</v>
      </c>
      <c r="Q131" s="3" t="s">
        <v>1187</v>
      </c>
      <c r="R131" s="52" t="s">
        <v>138</v>
      </c>
      <c r="S131" s="328" t="s">
        <v>75</v>
      </c>
      <c r="T131" s="329" t="s">
        <v>104</v>
      </c>
      <c r="U131" s="335">
        <v>1</v>
      </c>
      <c r="V131" s="335">
        <v>0.2</v>
      </c>
      <c r="W131" s="335">
        <v>0.3</v>
      </c>
      <c r="X131" s="335">
        <v>0.4</v>
      </c>
      <c r="Y131" s="335">
        <v>1</v>
      </c>
      <c r="Z131" s="336" t="s">
        <v>93</v>
      </c>
      <c r="AA131" s="336" t="s">
        <v>93</v>
      </c>
      <c r="AB131" s="337" t="s">
        <v>1188</v>
      </c>
      <c r="AC131" s="22" t="s">
        <v>1176</v>
      </c>
      <c r="AD131" s="3" t="s">
        <v>1189</v>
      </c>
      <c r="AE131" s="22" t="s">
        <v>93</v>
      </c>
      <c r="AF131" s="22" t="s">
        <v>93</v>
      </c>
      <c r="AG131" s="338" t="s">
        <v>1190</v>
      </c>
      <c r="AH131" s="22" t="s">
        <v>1176</v>
      </c>
      <c r="AI131" s="10" t="s">
        <v>1189</v>
      </c>
      <c r="AJ131" s="3"/>
      <c r="AK131" s="334"/>
      <c r="AL131" s="334"/>
      <c r="AM131" s="3"/>
      <c r="AN131" s="3"/>
      <c r="AO131" s="10"/>
      <c r="AP131" s="10"/>
      <c r="AQ131" s="131"/>
      <c r="AR131" s="10"/>
      <c r="AS131" s="10"/>
      <c r="AT131" s="29" t="s">
        <v>93</v>
      </c>
      <c r="AU131" s="29" t="s">
        <v>93</v>
      </c>
      <c r="AV131" s="10"/>
      <c r="AW131" s="339">
        <v>0</v>
      </c>
      <c r="AX131" s="132">
        <v>1</v>
      </c>
      <c r="AY131" s="18">
        <v>1</v>
      </c>
      <c r="AZ131" s="18">
        <v>1</v>
      </c>
      <c r="BA131" s="140"/>
      <c r="BB131" s="6"/>
      <c r="BC131" s="6"/>
      <c r="BD131" s="134"/>
      <c r="BE131" s="127" t="s">
        <v>1179</v>
      </c>
    </row>
    <row r="132" spans="1:57" ht="80.099999999999994" customHeight="1" x14ac:dyDescent="0.25">
      <c r="A132" s="4">
        <v>99.1</v>
      </c>
      <c r="B132" s="3" t="s">
        <v>1169</v>
      </c>
      <c r="C132" s="111" t="s">
        <v>749</v>
      </c>
      <c r="D132" s="5" t="s">
        <v>61</v>
      </c>
      <c r="E132" s="3" t="s">
        <v>1180</v>
      </c>
      <c r="F132" s="3" t="s">
        <v>1181</v>
      </c>
      <c r="G132" s="3" t="s">
        <v>1182</v>
      </c>
      <c r="H132" s="3" t="s">
        <v>1183</v>
      </c>
      <c r="I132" s="3" t="s">
        <v>66</v>
      </c>
      <c r="J132" s="3" t="s">
        <v>83</v>
      </c>
      <c r="K132" s="3" t="s">
        <v>84</v>
      </c>
      <c r="L132" s="3" t="s">
        <v>1184</v>
      </c>
      <c r="M132" s="5">
        <v>0</v>
      </c>
      <c r="N132" s="5" t="s">
        <v>1191</v>
      </c>
      <c r="O132" s="3" t="s">
        <v>1192</v>
      </c>
      <c r="P132" s="52" t="s">
        <v>101</v>
      </c>
      <c r="Q132" s="3" t="s">
        <v>1193</v>
      </c>
      <c r="R132" s="52" t="s">
        <v>138</v>
      </c>
      <c r="S132" s="328" t="s">
        <v>75</v>
      </c>
      <c r="T132" s="329" t="s">
        <v>104</v>
      </c>
      <c r="U132" s="330">
        <v>0</v>
      </c>
      <c r="V132" s="330" t="s">
        <v>1194</v>
      </c>
      <c r="W132" s="330" t="s">
        <v>1194</v>
      </c>
      <c r="X132" s="330">
        <v>0</v>
      </c>
      <c r="Y132" s="330">
        <v>1</v>
      </c>
      <c r="Z132" s="336"/>
      <c r="AA132" s="336">
        <v>1</v>
      </c>
      <c r="AB132" s="337" t="s">
        <v>1188</v>
      </c>
      <c r="AC132" s="22" t="s">
        <v>1176</v>
      </c>
      <c r="AD132" s="3" t="s">
        <v>1195</v>
      </c>
      <c r="AE132" s="22" t="s">
        <v>93</v>
      </c>
      <c r="AF132" s="50">
        <v>1</v>
      </c>
      <c r="AG132" s="338" t="s">
        <v>1190</v>
      </c>
      <c r="AH132" s="22" t="s">
        <v>1176</v>
      </c>
      <c r="AI132" s="10" t="s">
        <v>1195</v>
      </c>
      <c r="AJ132" s="3"/>
      <c r="AK132" s="334"/>
      <c r="AL132" s="334"/>
      <c r="AM132" s="3"/>
      <c r="AN132" s="3"/>
      <c r="AO132" s="10"/>
      <c r="AP132" s="10"/>
      <c r="AQ132" s="131"/>
      <c r="AR132" s="10"/>
      <c r="AS132" s="10"/>
      <c r="AT132" s="29" t="s">
        <v>93</v>
      </c>
      <c r="AU132" s="29" t="s">
        <v>93</v>
      </c>
      <c r="AV132" s="10"/>
      <c r="AW132" s="339" t="s">
        <v>1196</v>
      </c>
      <c r="AX132" s="339">
        <v>2</v>
      </c>
      <c r="AY132" s="18">
        <v>1</v>
      </c>
      <c r="AZ132" s="18">
        <v>1</v>
      </c>
      <c r="BA132" s="140"/>
      <c r="BB132" s="6"/>
      <c r="BC132" s="6"/>
      <c r="BD132" s="134"/>
      <c r="BE132" s="127" t="s">
        <v>1179</v>
      </c>
    </row>
    <row r="133" spans="1:57" ht="80.099999999999994" customHeight="1" x14ac:dyDescent="0.25">
      <c r="A133" s="4">
        <v>100</v>
      </c>
      <c r="B133" s="3" t="s">
        <v>1169</v>
      </c>
      <c r="C133" s="111" t="s">
        <v>749</v>
      </c>
      <c r="D133" s="5" t="s">
        <v>61</v>
      </c>
      <c r="E133" s="3" t="s">
        <v>82</v>
      </c>
      <c r="F133" s="3" t="s">
        <v>63</v>
      </c>
      <c r="G133" s="3" t="s">
        <v>64</v>
      </c>
      <c r="H133" s="3" t="s">
        <v>65</v>
      </c>
      <c r="I133" s="3" t="s">
        <v>95</v>
      </c>
      <c r="J133" s="3" t="s">
        <v>96</v>
      </c>
      <c r="K133" s="3" t="s">
        <v>109</v>
      </c>
      <c r="L133" s="3" t="s">
        <v>1197</v>
      </c>
      <c r="M133" s="340">
        <v>0.19689999999999999</v>
      </c>
      <c r="N133" s="3" t="s">
        <v>1198</v>
      </c>
      <c r="O133" s="3" t="s">
        <v>1199</v>
      </c>
      <c r="P133" s="52" t="s">
        <v>72</v>
      </c>
      <c r="Q133" s="3" t="s">
        <v>1200</v>
      </c>
      <c r="R133" s="52" t="s">
        <v>74</v>
      </c>
      <c r="S133" s="328" t="s">
        <v>75</v>
      </c>
      <c r="T133" s="329" t="s">
        <v>104</v>
      </c>
      <c r="U133" s="341">
        <v>0.2074</v>
      </c>
      <c r="V133" s="341">
        <v>0.20799999999999999</v>
      </c>
      <c r="W133" s="341">
        <v>0.20899999999999999</v>
      </c>
      <c r="X133" s="330">
        <v>0.21</v>
      </c>
      <c r="Y133" s="330">
        <v>0.21</v>
      </c>
      <c r="Z133" s="336">
        <v>0</v>
      </c>
      <c r="AA133" s="336">
        <v>0</v>
      </c>
      <c r="AB133" s="337" t="s">
        <v>1201</v>
      </c>
      <c r="AC133" s="22" t="s">
        <v>1176</v>
      </c>
      <c r="AD133" s="3" t="s">
        <v>1202</v>
      </c>
      <c r="AE133" s="22" t="s">
        <v>93</v>
      </c>
      <c r="AF133" s="50" t="s">
        <v>93</v>
      </c>
      <c r="AG133" s="342" t="s">
        <v>1203</v>
      </c>
      <c r="AH133" s="22" t="s">
        <v>1176</v>
      </c>
      <c r="AI133" s="10" t="s">
        <v>1202</v>
      </c>
      <c r="AJ133" s="3"/>
      <c r="AK133" s="334"/>
      <c r="AL133" s="334"/>
      <c r="AM133" s="3"/>
      <c r="AN133" s="3"/>
      <c r="AO133" s="10"/>
      <c r="AP133" s="10"/>
      <c r="AQ133" s="131"/>
      <c r="AR133" s="10"/>
      <c r="AS133" s="10"/>
      <c r="AT133" s="10" t="s">
        <v>93</v>
      </c>
      <c r="AU133" s="10" t="s">
        <v>93</v>
      </c>
      <c r="AV133" s="10"/>
      <c r="AW133" s="339">
        <v>0.99807135969141747</v>
      </c>
      <c r="AX133" s="339">
        <v>0.91346153846153855</v>
      </c>
      <c r="AY133" s="140"/>
      <c r="AZ133" s="6"/>
      <c r="BA133" s="140"/>
      <c r="BB133" s="6"/>
      <c r="BC133" s="6"/>
      <c r="BD133" s="134"/>
      <c r="BE133" s="127" t="s">
        <v>1179</v>
      </c>
    </row>
    <row r="134" spans="1:57" ht="80.099999999999994" customHeight="1" x14ac:dyDescent="0.25">
      <c r="A134" s="4">
        <v>100.1</v>
      </c>
      <c r="B134" s="3" t="s">
        <v>1169</v>
      </c>
      <c r="C134" s="111" t="s">
        <v>749</v>
      </c>
      <c r="D134" s="5" t="s">
        <v>61</v>
      </c>
      <c r="E134" s="3" t="s">
        <v>82</v>
      </c>
      <c r="F134" s="3" t="s">
        <v>63</v>
      </c>
      <c r="G134" s="3" t="s">
        <v>64</v>
      </c>
      <c r="H134" s="3" t="s">
        <v>65</v>
      </c>
      <c r="I134" s="3" t="s">
        <v>95</v>
      </c>
      <c r="J134" s="3" t="s">
        <v>96</v>
      </c>
      <c r="K134" s="3" t="s">
        <v>109</v>
      </c>
      <c r="L134" s="3" t="s">
        <v>1197</v>
      </c>
      <c r="M134" s="18">
        <f>17/18</f>
        <v>0.94444444444444442</v>
      </c>
      <c r="N134" s="3" t="s">
        <v>1204</v>
      </c>
      <c r="O134" s="3" t="s">
        <v>1205</v>
      </c>
      <c r="P134" s="52" t="s">
        <v>101</v>
      </c>
      <c r="Q134" s="3" t="s">
        <v>1206</v>
      </c>
      <c r="R134" s="52" t="s">
        <v>74</v>
      </c>
      <c r="S134" s="328" t="s">
        <v>75</v>
      </c>
      <c r="T134" s="329" t="s">
        <v>104</v>
      </c>
      <c r="U134" s="330" t="s">
        <v>1207</v>
      </c>
      <c r="V134" s="330" t="s">
        <v>1208</v>
      </c>
      <c r="W134" s="330" t="s">
        <v>1209</v>
      </c>
      <c r="X134" s="330">
        <v>1</v>
      </c>
      <c r="Y134" s="330">
        <v>1</v>
      </c>
      <c r="Z134" s="343">
        <v>1</v>
      </c>
      <c r="AA134" s="336">
        <v>1</v>
      </c>
      <c r="AB134" s="337" t="s">
        <v>1210</v>
      </c>
      <c r="AC134" s="22" t="s">
        <v>1176</v>
      </c>
      <c r="AD134" s="3" t="s">
        <v>1211</v>
      </c>
      <c r="AE134" s="22" t="s">
        <v>93</v>
      </c>
      <c r="AF134" s="22" t="s">
        <v>93</v>
      </c>
      <c r="AG134" s="333" t="s">
        <v>1212</v>
      </c>
      <c r="AH134" s="22" t="s">
        <v>1176</v>
      </c>
      <c r="AI134" s="10" t="s">
        <v>1211</v>
      </c>
      <c r="AJ134" s="3"/>
      <c r="AK134" s="344"/>
      <c r="AL134" s="334"/>
      <c r="AM134" s="3"/>
      <c r="AN134" s="3"/>
      <c r="AO134" s="10"/>
      <c r="AP134" s="10"/>
      <c r="AQ134" s="131"/>
      <c r="AR134" s="10"/>
      <c r="AS134" s="10"/>
      <c r="AT134" s="10" t="s">
        <v>93</v>
      </c>
      <c r="AU134" s="10" t="s">
        <v>93</v>
      </c>
      <c r="AV134" s="10"/>
      <c r="AW134" s="339">
        <v>0.80208333333333337</v>
      </c>
      <c r="AX134" s="339">
        <v>1</v>
      </c>
      <c r="AY134" s="140"/>
      <c r="AZ134" s="6"/>
      <c r="BA134" s="140"/>
      <c r="BB134" s="6"/>
      <c r="BC134" s="6"/>
      <c r="BD134" s="134"/>
      <c r="BE134" s="127" t="s">
        <v>1179</v>
      </c>
    </row>
    <row r="135" spans="1:57" ht="80.099999999999994" customHeight="1" x14ac:dyDescent="0.25">
      <c r="A135" s="4">
        <v>101</v>
      </c>
      <c r="B135" s="3" t="s">
        <v>1169</v>
      </c>
      <c r="C135" s="111" t="s">
        <v>749</v>
      </c>
      <c r="D135" s="5" t="s">
        <v>61</v>
      </c>
      <c r="E135" s="3" t="s">
        <v>82</v>
      </c>
      <c r="F135" s="3" t="s">
        <v>63</v>
      </c>
      <c r="G135" s="3" t="s">
        <v>64</v>
      </c>
      <c r="H135" s="3" t="s">
        <v>65</v>
      </c>
      <c r="I135" s="3" t="s">
        <v>66</v>
      </c>
      <c r="J135" s="3" t="s">
        <v>218</v>
      </c>
      <c r="K135" s="3" t="s">
        <v>125</v>
      </c>
      <c r="L135" s="3" t="s">
        <v>1213</v>
      </c>
      <c r="M135" s="5">
        <v>0</v>
      </c>
      <c r="N135" s="3" t="s">
        <v>1214</v>
      </c>
      <c r="O135" s="3" t="s">
        <v>1215</v>
      </c>
      <c r="P135" s="52" t="s">
        <v>101</v>
      </c>
      <c r="Q135" s="3" t="s">
        <v>1216</v>
      </c>
      <c r="R135" s="52" t="s">
        <v>138</v>
      </c>
      <c r="S135" s="328" t="s">
        <v>75</v>
      </c>
      <c r="T135" s="329" t="s">
        <v>104</v>
      </c>
      <c r="U135" s="345">
        <v>1</v>
      </c>
      <c r="V135" s="345">
        <v>1</v>
      </c>
      <c r="W135" s="345">
        <v>1</v>
      </c>
      <c r="X135" s="345">
        <v>1</v>
      </c>
      <c r="Y135" s="345">
        <v>4</v>
      </c>
      <c r="Z135" s="331" t="s">
        <v>93</v>
      </c>
      <c r="AA135" s="336">
        <v>0</v>
      </c>
      <c r="AB135" s="337" t="s">
        <v>1217</v>
      </c>
      <c r="AC135" s="22" t="s">
        <v>1176</v>
      </c>
      <c r="AD135" s="3" t="s">
        <v>1218</v>
      </c>
      <c r="AE135" s="22" t="s">
        <v>93</v>
      </c>
      <c r="AF135" s="22" t="s">
        <v>93</v>
      </c>
      <c r="AG135" s="344" t="s">
        <v>1219</v>
      </c>
      <c r="AH135" s="22" t="s">
        <v>1176</v>
      </c>
      <c r="AI135" s="10" t="s">
        <v>1218</v>
      </c>
      <c r="AJ135" s="3"/>
      <c r="AK135" s="30"/>
      <c r="AL135" s="334"/>
      <c r="AM135" s="3"/>
      <c r="AN135" s="3"/>
      <c r="AO135" s="10"/>
      <c r="AP135" s="10"/>
      <c r="AQ135" s="131"/>
      <c r="AR135" s="10"/>
      <c r="AS135" s="10"/>
      <c r="AT135" s="29" t="s">
        <v>93</v>
      </c>
      <c r="AU135" s="29" t="s">
        <v>93</v>
      </c>
      <c r="AV135" s="10"/>
      <c r="AW135" s="339">
        <v>1</v>
      </c>
      <c r="AX135" s="339">
        <v>1</v>
      </c>
      <c r="AY135" s="346"/>
      <c r="AZ135" s="6"/>
      <c r="BA135" s="140"/>
      <c r="BB135" s="6"/>
      <c r="BC135" s="6"/>
      <c r="BD135" s="134"/>
      <c r="BE135" s="127" t="s">
        <v>1179</v>
      </c>
    </row>
    <row r="136" spans="1:57" ht="80.099999999999994" customHeight="1" x14ac:dyDescent="0.25">
      <c r="A136" s="4">
        <v>102</v>
      </c>
      <c r="B136" s="3" t="s">
        <v>1169</v>
      </c>
      <c r="C136" s="111" t="s">
        <v>749</v>
      </c>
      <c r="D136" s="5" t="s">
        <v>61</v>
      </c>
      <c r="E136" s="3" t="s">
        <v>82</v>
      </c>
      <c r="F136" s="3" t="s">
        <v>63</v>
      </c>
      <c r="G136" s="3" t="s">
        <v>64</v>
      </c>
      <c r="H136" s="3" t="s">
        <v>65</v>
      </c>
      <c r="I136" s="3" t="s">
        <v>578</v>
      </c>
      <c r="J136" s="3" t="s">
        <v>579</v>
      </c>
      <c r="K136" s="3" t="s">
        <v>84</v>
      </c>
      <c r="L136" s="3" t="s">
        <v>1220</v>
      </c>
      <c r="M136" s="5">
        <v>1.3</v>
      </c>
      <c r="N136" s="3" t="s">
        <v>1221</v>
      </c>
      <c r="O136" s="3" t="s">
        <v>1222</v>
      </c>
      <c r="P136" s="52" t="s">
        <v>72</v>
      </c>
      <c r="Q136" s="3" t="s">
        <v>1223</v>
      </c>
      <c r="R136" s="52" t="s">
        <v>138</v>
      </c>
      <c r="S136" s="328" t="s">
        <v>75</v>
      </c>
      <c r="T136" s="329" t="s">
        <v>104</v>
      </c>
      <c r="U136" s="330" t="s">
        <v>1224</v>
      </c>
      <c r="V136" s="330" t="s">
        <v>1225</v>
      </c>
      <c r="W136" s="330" t="s">
        <v>1226</v>
      </c>
      <c r="X136" s="330" t="s">
        <v>1226</v>
      </c>
      <c r="Y136" s="330" t="s">
        <v>1226</v>
      </c>
      <c r="Z136" s="345">
        <v>0</v>
      </c>
      <c r="AA136" s="336">
        <v>0</v>
      </c>
      <c r="AB136" s="337" t="s">
        <v>1227</v>
      </c>
      <c r="AC136" s="22" t="s">
        <v>1176</v>
      </c>
      <c r="AD136" s="3" t="s">
        <v>1228</v>
      </c>
      <c r="AE136" s="22" t="s">
        <v>93</v>
      </c>
      <c r="AF136" s="22" t="s">
        <v>93</v>
      </c>
      <c r="AG136" s="347" t="s">
        <v>1229</v>
      </c>
      <c r="AH136" s="22" t="s">
        <v>1176</v>
      </c>
      <c r="AI136" s="10" t="s">
        <v>1228</v>
      </c>
      <c r="AJ136" s="3"/>
      <c r="AK136" s="10"/>
      <c r="AL136" s="334"/>
      <c r="AM136" s="3"/>
      <c r="AN136" s="3"/>
      <c r="AO136" s="10"/>
      <c r="AP136" s="10"/>
      <c r="AQ136" s="131"/>
      <c r="AR136" s="10"/>
      <c r="AS136" s="10"/>
      <c r="AT136" s="29" t="s">
        <v>93</v>
      </c>
      <c r="AU136" s="29" t="s">
        <v>93</v>
      </c>
      <c r="AV136" s="10"/>
      <c r="AW136" s="339">
        <v>1</v>
      </c>
      <c r="AX136" s="339">
        <v>1</v>
      </c>
      <c r="AY136" s="348"/>
      <c r="AZ136" s="6"/>
      <c r="BA136" s="140"/>
      <c r="BB136" s="6"/>
      <c r="BC136" s="6"/>
      <c r="BD136" s="134"/>
      <c r="BE136" s="127" t="s">
        <v>1179</v>
      </c>
    </row>
    <row r="137" spans="1:57" ht="80.099999999999994" customHeight="1" x14ac:dyDescent="0.25">
      <c r="A137" s="4">
        <v>103</v>
      </c>
      <c r="B137" s="3" t="s">
        <v>1169</v>
      </c>
      <c r="C137" s="111" t="s">
        <v>749</v>
      </c>
      <c r="D137" s="5" t="s">
        <v>61</v>
      </c>
      <c r="E137" s="3" t="s">
        <v>62</v>
      </c>
      <c r="F137" s="3" t="s">
        <v>63</v>
      </c>
      <c r="G137" s="3" t="s">
        <v>64</v>
      </c>
      <c r="H137" s="3" t="s">
        <v>65</v>
      </c>
      <c r="I137" s="3" t="s">
        <v>66</v>
      </c>
      <c r="J137" s="3" t="s">
        <v>218</v>
      </c>
      <c r="K137" s="3" t="s">
        <v>125</v>
      </c>
      <c r="L137" s="3" t="s">
        <v>1230</v>
      </c>
      <c r="M137" s="18">
        <v>0.72</v>
      </c>
      <c r="N137" s="3" t="s">
        <v>1231</v>
      </c>
      <c r="O137" s="3" t="s">
        <v>1232</v>
      </c>
      <c r="P137" s="52" t="s">
        <v>101</v>
      </c>
      <c r="Q137" s="3" t="s">
        <v>1233</v>
      </c>
      <c r="R137" s="52" t="s">
        <v>74</v>
      </c>
      <c r="S137" s="328" t="s">
        <v>75</v>
      </c>
      <c r="T137" s="329" t="s">
        <v>104</v>
      </c>
      <c r="U137" s="330" t="s">
        <v>1234</v>
      </c>
      <c r="V137" s="330" t="s">
        <v>1235</v>
      </c>
      <c r="W137" s="330" t="s">
        <v>1236</v>
      </c>
      <c r="X137" s="330" t="s">
        <v>1237</v>
      </c>
      <c r="Y137" s="330" t="s">
        <v>1237</v>
      </c>
      <c r="Z137" s="336">
        <v>1</v>
      </c>
      <c r="AA137" s="336">
        <v>1</v>
      </c>
      <c r="AB137" s="337" t="s">
        <v>1238</v>
      </c>
      <c r="AC137" s="22" t="s">
        <v>1176</v>
      </c>
      <c r="AD137" s="3" t="s">
        <v>1239</v>
      </c>
      <c r="AE137" s="22" t="s">
        <v>93</v>
      </c>
      <c r="AF137" s="22" t="s">
        <v>93</v>
      </c>
      <c r="AG137" s="347" t="s">
        <v>1240</v>
      </c>
      <c r="AH137" s="22" t="s">
        <v>1176</v>
      </c>
      <c r="AI137" s="10" t="s">
        <v>1239</v>
      </c>
      <c r="AJ137" s="3"/>
      <c r="AK137" s="334"/>
      <c r="AL137" s="334"/>
      <c r="AM137" s="3"/>
      <c r="AN137" s="3"/>
      <c r="AO137" s="10"/>
      <c r="AP137" s="10"/>
      <c r="AQ137" s="131"/>
      <c r="AR137" s="10"/>
      <c r="AS137" s="10"/>
      <c r="AT137" s="29" t="s">
        <v>93</v>
      </c>
      <c r="AU137" s="29" t="s">
        <v>93</v>
      </c>
      <c r="AV137" s="10"/>
      <c r="AW137" s="339">
        <v>1.0138888888888888</v>
      </c>
      <c r="AX137" s="339">
        <v>1.3561643835616439</v>
      </c>
      <c r="AY137" s="140"/>
      <c r="AZ137" s="6"/>
      <c r="BA137" s="140"/>
      <c r="BB137" s="6"/>
      <c r="BC137" s="6"/>
      <c r="BD137" s="134"/>
      <c r="BE137" s="127" t="s">
        <v>1179</v>
      </c>
    </row>
    <row r="138" spans="1:57" ht="80.099999999999994" customHeight="1" x14ac:dyDescent="0.25">
      <c r="A138" s="4">
        <v>103.1</v>
      </c>
      <c r="B138" s="3" t="s">
        <v>1169</v>
      </c>
      <c r="C138" s="111" t="s">
        <v>749</v>
      </c>
      <c r="D138" s="5" t="s">
        <v>61</v>
      </c>
      <c r="E138" s="3" t="s">
        <v>62</v>
      </c>
      <c r="F138" s="3" t="s">
        <v>63</v>
      </c>
      <c r="G138" s="3" t="s">
        <v>64</v>
      </c>
      <c r="H138" s="3" t="s">
        <v>65</v>
      </c>
      <c r="I138" s="3" t="s">
        <v>66</v>
      </c>
      <c r="J138" s="3" t="s">
        <v>218</v>
      </c>
      <c r="K138" s="3" t="s">
        <v>125</v>
      </c>
      <c r="L138" s="3" t="s">
        <v>1230</v>
      </c>
      <c r="M138" s="340">
        <v>1.7000000000000001E-2</v>
      </c>
      <c r="N138" s="3" t="s">
        <v>1231</v>
      </c>
      <c r="O138" s="3" t="s">
        <v>1241</v>
      </c>
      <c r="P138" s="52" t="s">
        <v>101</v>
      </c>
      <c r="Q138" s="3" t="s">
        <v>1242</v>
      </c>
      <c r="R138" s="52" t="s">
        <v>74</v>
      </c>
      <c r="S138" s="328" t="s">
        <v>1243</v>
      </c>
      <c r="T138" s="329" t="s">
        <v>104</v>
      </c>
      <c r="U138" s="341" t="s">
        <v>1244</v>
      </c>
      <c r="V138" s="341" t="s">
        <v>1245</v>
      </c>
      <c r="W138" s="341" t="s">
        <v>1246</v>
      </c>
      <c r="X138" s="330" t="s">
        <v>1247</v>
      </c>
      <c r="Y138" s="330" t="s">
        <v>1247</v>
      </c>
      <c r="Z138" s="343">
        <v>0</v>
      </c>
      <c r="AA138" s="336">
        <v>0</v>
      </c>
      <c r="AB138" s="337" t="s">
        <v>1248</v>
      </c>
      <c r="AC138" s="22" t="s">
        <v>1176</v>
      </c>
      <c r="AD138" s="3" t="s">
        <v>1239</v>
      </c>
      <c r="AE138" s="22" t="s">
        <v>93</v>
      </c>
      <c r="AF138" s="22" t="s">
        <v>93</v>
      </c>
      <c r="AG138" s="347" t="s">
        <v>1249</v>
      </c>
      <c r="AH138" s="22" t="s">
        <v>1176</v>
      </c>
      <c r="AI138" s="10" t="s">
        <v>1239</v>
      </c>
      <c r="AJ138" s="3"/>
      <c r="AK138" s="344"/>
      <c r="AL138" s="334"/>
      <c r="AM138" s="3"/>
      <c r="AN138" s="3"/>
      <c r="AO138" s="10"/>
      <c r="AP138" s="10"/>
      <c r="AQ138" s="131"/>
      <c r="AR138" s="10"/>
      <c r="AS138" s="10"/>
      <c r="AT138" s="29" t="s">
        <v>93</v>
      </c>
      <c r="AU138" s="29" t="s">
        <v>93</v>
      </c>
      <c r="AV138" s="10"/>
      <c r="AW138" s="339">
        <v>1</v>
      </c>
      <c r="AX138" s="339">
        <v>0</v>
      </c>
      <c r="AY138" s="140"/>
      <c r="AZ138" s="6"/>
      <c r="BA138" s="140"/>
      <c r="BB138" s="6"/>
      <c r="BC138" s="6"/>
      <c r="BD138" s="134"/>
      <c r="BE138" s="127" t="s">
        <v>1179</v>
      </c>
    </row>
    <row r="139" spans="1:57" ht="80.099999999999994" customHeight="1" x14ac:dyDescent="0.25">
      <c r="A139" s="4">
        <v>103.2</v>
      </c>
      <c r="B139" s="3" t="s">
        <v>1169</v>
      </c>
      <c r="C139" s="111" t="s">
        <v>749</v>
      </c>
      <c r="D139" s="5" t="s">
        <v>61</v>
      </c>
      <c r="E139" s="3" t="s">
        <v>82</v>
      </c>
      <c r="F139" s="3" t="s">
        <v>63</v>
      </c>
      <c r="G139" s="3" t="s">
        <v>64</v>
      </c>
      <c r="H139" s="3" t="s">
        <v>65</v>
      </c>
      <c r="I139" s="3" t="s">
        <v>66</v>
      </c>
      <c r="J139" s="3" t="s">
        <v>218</v>
      </c>
      <c r="K139" s="3" t="s">
        <v>125</v>
      </c>
      <c r="L139" s="3" t="s">
        <v>1230</v>
      </c>
      <c r="M139" s="5">
        <v>0</v>
      </c>
      <c r="N139" s="3" t="s">
        <v>1250</v>
      </c>
      <c r="O139" s="3" t="s">
        <v>1251</v>
      </c>
      <c r="P139" s="52" t="s">
        <v>101</v>
      </c>
      <c r="Q139" s="3" t="s">
        <v>1252</v>
      </c>
      <c r="R139" s="52" t="s">
        <v>138</v>
      </c>
      <c r="S139" s="328" t="s">
        <v>75</v>
      </c>
      <c r="T139" s="329" t="s">
        <v>104</v>
      </c>
      <c r="U139" s="335">
        <v>1</v>
      </c>
      <c r="V139" s="335">
        <v>1</v>
      </c>
      <c r="W139" s="335">
        <v>1</v>
      </c>
      <c r="X139" s="335">
        <v>1</v>
      </c>
      <c r="Y139" s="335">
        <v>4</v>
      </c>
      <c r="Z139" s="345">
        <v>0</v>
      </c>
      <c r="AA139" s="336">
        <v>0</v>
      </c>
      <c r="AB139" s="332" t="s">
        <v>1253</v>
      </c>
      <c r="AC139" s="22" t="s">
        <v>1176</v>
      </c>
      <c r="AD139" s="3" t="s">
        <v>1254</v>
      </c>
      <c r="AE139" s="22">
        <v>0</v>
      </c>
      <c r="AF139" s="50">
        <v>0</v>
      </c>
      <c r="AG139" s="344" t="s">
        <v>1255</v>
      </c>
      <c r="AH139" s="22" t="s">
        <v>1176</v>
      </c>
      <c r="AI139" s="10" t="s">
        <v>1254</v>
      </c>
      <c r="AJ139" s="3"/>
      <c r="AK139" s="10"/>
      <c r="AL139" s="334"/>
      <c r="AM139" s="3"/>
      <c r="AN139" s="3"/>
      <c r="AO139" s="10"/>
      <c r="AP139" s="10"/>
      <c r="AQ139" s="131"/>
      <c r="AR139" s="10"/>
      <c r="AS139" s="10"/>
      <c r="AT139" s="29" t="s">
        <v>93</v>
      </c>
      <c r="AU139" s="29" t="s">
        <v>93</v>
      </c>
      <c r="AV139" s="10"/>
      <c r="AW139" s="339">
        <v>0</v>
      </c>
      <c r="AX139" s="339">
        <v>1</v>
      </c>
      <c r="AY139" s="346"/>
      <c r="AZ139" s="6"/>
      <c r="BA139" s="140"/>
      <c r="BB139" s="6"/>
      <c r="BC139" s="6"/>
      <c r="BD139" s="134"/>
      <c r="BE139" s="127" t="s">
        <v>1179</v>
      </c>
    </row>
    <row r="140" spans="1:57" ht="80.099999999999994" customHeight="1" x14ac:dyDescent="0.25">
      <c r="A140" s="4">
        <v>104</v>
      </c>
      <c r="B140" s="3" t="s">
        <v>1256</v>
      </c>
      <c r="C140" s="111" t="s">
        <v>60</v>
      </c>
      <c r="D140" s="5" t="s">
        <v>61</v>
      </c>
      <c r="E140" s="3" t="s">
        <v>82</v>
      </c>
      <c r="F140" s="3" t="s">
        <v>63</v>
      </c>
      <c r="G140" s="3" t="s">
        <v>64</v>
      </c>
      <c r="H140" s="3" t="s">
        <v>65</v>
      </c>
      <c r="I140" s="3" t="s">
        <v>95</v>
      </c>
      <c r="J140" s="3" t="s">
        <v>391</v>
      </c>
      <c r="K140" s="3" t="s">
        <v>125</v>
      </c>
      <c r="L140" s="3" t="s">
        <v>1257</v>
      </c>
      <c r="M140" s="18">
        <v>0.94</v>
      </c>
      <c r="N140" s="6" t="s">
        <v>1258</v>
      </c>
      <c r="O140" s="3" t="s">
        <v>1259</v>
      </c>
      <c r="P140" s="115" t="s">
        <v>72</v>
      </c>
      <c r="Q140" s="3" t="s">
        <v>1260</v>
      </c>
      <c r="R140" s="115" t="s">
        <v>74</v>
      </c>
      <c r="S140" s="114" t="s">
        <v>75</v>
      </c>
      <c r="T140" s="116" t="s">
        <v>76</v>
      </c>
      <c r="U140" s="349">
        <v>0.94</v>
      </c>
      <c r="V140" s="54">
        <v>0.96</v>
      </c>
      <c r="W140" s="54">
        <v>0.98</v>
      </c>
      <c r="X140" s="54">
        <v>1</v>
      </c>
      <c r="Y140" s="350">
        <v>1</v>
      </c>
      <c r="Z140" s="351">
        <v>0.98</v>
      </c>
      <c r="AA140" s="352">
        <v>0.81632653061224492</v>
      </c>
      <c r="AB140" s="353" t="s">
        <v>1261</v>
      </c>
      <c r="AC140" s="10" t="s">
        <v>1262</v>
      </c>
      <c r="AD140" s="3" t="s">
        <v>1263</v>
      </c>
      <c r="AE140" s="354">
        <v>0.98</v>
      </c>
      <c r="AF140" s="354">
        <v>0.98</v>
      </c>
      <c r="AG140" s="355" t="s">
        <v>1264</v>
      </c>
      <c r="AH140" s="10" t="s">
        <v>1265</v>
      </c>
      <c r="AI140" s="355" t="s">
        <v>1266</v>
      </c>
      <c r="AJ140" s="3"/>
      <c r="AK140" s="3"/>
      <c r="AL140" s="11"/>
      <c r="AM140" s="3"/>
      <c r="AN140" s="3"/>
      <c r="AO140" s="10"/>
      <c r="AP140" s="10"/>
      <c r="AQ140" s="131"/>
      <c r="AR140" s="10"/>
      <c r="AS140" s="10"/>
      <c r="AT140" s="354">
        <v>0.98</v>
      </c>
      <c r="AU140" s="354">
        <v>0.98</v>
      </c>
      <c r="AV140" s="10"/>
      <c r="AW140" s="339">
        <v>0</v>
      </c>
      <c r="AX140" s="339">
        <v>0.63020833333333337</v>
      </c>
      <c r="AY140" s="6"/>
      <c r="AZ140" s="6"/>
      <c r="BA140" s="6"/>
      <c r="BB140" s="6"/>
      <c r="BC140" s="6"/>
      <c r="BD140" s="134"/>
      <c r="BE140" s="127"/>
    </row>
    <row r="141" spans="1:57" ht="80.099999999999994" customHeight="1" x14ac:dyDescent="0.25">
      <c r="A141" s="4">
        <v>104.1</v>
      </c>
      <c r="B141" s="3" t="s">
        <v>1256</v>
      </c>
      <c r="C141" s="111" t="s">
        <v>60</v>
      </c>
      <c r="D141" s="5" t="s">
        <v>61</v>
      </c>
      <c r="E141" s="3" t="s">
        <v>82</v>
      </c>
      <c r="F141" s="3" t="s">
        <v>63</v>
      </c>
      <c r="G141" s="3" t="s">
        <v>64</v>
      </c>
      <c r="H141" s="3" t="s">
        <v>65</v>
      </c>
      <c r="I141" s="3" t="s">
        <v>95</v>
      </c>
      <c r="J141" s="3" t="s">
        <v>391</v>
      </c>
      <c r="K141" s="3" t="s">
        <v>125</v>
      </c>
      <c r="L141" s="3" t="s">
        <v>1257</v>
      </c>
      <c r="M141" s="19">
        <v>6</v>
      </c>
      <c r="N141" s="6" t="s">
        <v>1267</v>
      </c>
      <c r="O141" s="3" t="s">
        <v>1268</v>
      </c>
      <c r="P141" s="115" t="s">
        <v>101</v>
      </c>
      <c r="Q141" s="3" t="s">
        <v>1269</v>
      </c>
      <c r="R141" s="115" t="s">
        <v>138</v>
      </c>
      <c r="S141" s="114" t="s">
        <v>75</v>
      </c>
      <c r="T141" s="116" t="s">
        <v>76</v>
      </c>
      <c r="U141" s="14">
        <v>9</v>
      </c>
      <c r="V141" s="5">
        <v>9</v>
      </c>
      <c r="W141" s="5">
        <v>9</v>
      </c>
      <c r="X141" s="5">
        <v>9</v>
      </c>
      <c r="Y141" s="256">
        <v>36</v>
      </c>
      <c r="Z141" s="149">
        <v>0</v>
      </c>
      <c r="AA141" s="340">
        <v>0</v>
      </c>
      <c r="AB141" s="3" t="s">
        <v>1270</v>
      </c>
      <c r="AC141" s="10" t="s">
        <v>1262</v>
      </c>
      <c r="AD141" s="3" t="s">
        <v>1271</v>
      </c>
      <c r="AE141" s="356">
        <v>3</v>
      </c>
      <c r="AF141" s="357">
        <v>0.33329999999999999</v>
      </c>
      <c r="AG141" s="355" t="s">
        <v>1272</v>
      </c>
      <c r="AH141" s="10" t="s">
        <v>1265</v>
      </c>
      <c r="AI141" s="10" t="s">
        <v>1273</v>
      </c>
      <c r="AJ141" s="3"/>
      <c r="AK141" s="3"/>
      <c r="AL141" s="11"/>
      <c r="AM141" s="3"/>
      <c r="AN141" s="3"/>
      <c r="AO141" s="10"/>
      <c r="AP141" s="10"/>
      <c r="AQ141" s="131"/>
      <c r="AR141" s="10"/>
      <c r="AS141" s="10"/>
      <c r="AT141" s="22">
        <v>3</v>
      </c>
      <c r="AU141" s="53">
        <v>0.33329999999999999</v>
      </c>
      <c r="AV141" s="10"/>
      <c r="AW141" s="339">
        <v>0.88888888888888884</v>
      </c>
      <c r="AX141" s="339">
        <v>0.55555555555555558</v>
      </c>
      <c r="AY141" s="6"/>
      <c r="AZ141" s="6"/>
      <c r="BA141" s="6"/>
      <c r="BB141" s="6"/>
      <c r="BC141" s="6"/>
      <c r="BD141" s="134"/>
      <c r="BE141" s="127"/>
    </row>
    <row r="142" spans="1:57" ht="80.099999999999994" customHeight="1" x14ac:dyDescent="0.25">
      <c r="A142" s="4">
        <v>105</v>
      </c>
      <c r="B142" s="3" t="s">
        <v>1256</v>
      </c>
      <c r="C142" s="111" t="s">
        <v>60</v>
      </c>
      <c r="D142" s="5" t="s">
        <v>61</v>
      </c>
      <c r="E142" s="3" t="s">
        <v>82</v>
      </c>
      <c r="F142" s="3" t="s">
        <v>63</v>
      </c>
      <c r="G142" s="3" t="s">
        <v>64</v>
      </c>
      <c r="H142" s="3" t="s">
        <v>65</v>
      </c>
      <c r="I142" s="3" t="s">
        <v>66</v>
      </c>
      <c r="J142" s="3" t="s">
        <v>218</v>
      </c>
      <c r="K142" s="3" t="s">
        <v>125</v>
      </c>
      <c r="L142" s="3" t="s">
        <v>1274</v>
      </c>
      <c r="M142" s="5">
        <v>0</v>
      </c>
      <c r="N142" s="6" t="s">
        <v>1275</v>
      </c>
      <c r="O142" s="3" t="s">
        <v>1276</v>
      </c>
      <c r="P142" s="115" t="s">
        <v>101</v>
      </c>
      <c r="Q142" s="3" t="s">
        <v>1277</v>
      </c>
      <c r="R142" s="115" t="s">
        <v>138</v>
      </c>
      <c r="S142" s="114" t="s">
        <v>246</v>
      </c>
      <c r="T142" s="116" t="s">
        <v>76</v>
      </c>
      <c r="U142" s="14">
        <v>1</v>
      </c>
      <c r="V142" s="5">
        <v>0</v>
      </c>
      <c r="W142" s="5">
        <v>0</v>
      </c>
      <c r="X142" s="5">
        <v>0</v>
      </c>
      <c r="Y142" s="256">
        <v>1</v>
      </c>
      <c r="Z142" s="149" t="s">
        <v>93</v>
      </c>
      <c r="AA142" s="340" t="s">
        <v>93</v>
      </c>
      <c r="AB142" s="3" t="s">
        <v>1278</v>
      </c>
      <c r="AC142" s="10" t="s">
        <v>1262</v>
      </c>
      <c r="AD142" s="3" t="s">
        <v>1279</v>
      </c>
      <c r="AE142" s="356">
        <v>1</v>
      </c>
      <c r="AF142" s="354">
        <v>1</v>
      </c>
      <c r="AG142" s="355" t="s">
        <v>1280</v>
      </c>
      <c r="AH142" s="10" t="s">
        <v>1281</v>
      </c>
      <c r="AI142" s="10" t="s">
        <v>1282</v>
      </c>
      <c r="AJ142" s="3"/>
      <c r="AK142" s="3"/>
      <c r="AL142" s="11"/>
      <c r="AM142" s="3"/>
      <c r="AN142" s="3"/>
      <c r="AO142" s="10"/>
      <c r="AP142" s="10"/>
      <c r="AQ142" s="131"/>
      <c r="AR142" s="10"/>
      <c r="AS142" s="10"/>
      <c r="AT142" s="22" t="s">
        <v>93</v>
      </c>
      <c r="AU142" s="26" t="s">
        <v>93</v>
      </c>
      <c r="AV142" s="10">
        <v>1</v>
      </c>
      <c r="AW142" s="339">
        <v>0</v>
      </c>
      <c r="AX142" s="339" t="s">
        <v>93</v>
      </c>
      <c r="AY142" s="6"/>
      <c r="AZ142" s="6"/>
      <c r="BA142" s="6"/>
      <c r="BB142" s="6"/>
      <c r="BC142" s="6"/>
      <c r="BD142" s="134"/>
      <c r="BE142" s="127"/>
    </row>
    <row r="143" spans="1:57" ht="80.099999999999994" customHeight="1" x14ac:dyDescent="0.25">
      <c r="A143" s="4">
        <v>105.1</v>
      </c>
      <c r="B143" s="3" t="s">
        <v>1256</v>
      </c>
      <c r="C143" s="111" t="s">
        <v>60</v>
      </c>
      <c r="D143" s="5" t="s">
        <v>61</v>
      </c>
      <c r="E143" s="3" t="s">
        <v>82</v>
      </c>
      <c r="F143" s="3" t="s">
        <v>63</v>
      </c>
      <c r="G143" s="3" t="s">
        <v>64</v>
      </c>
      <c r="H143" s="3" t="s">
        <v>65</v>
      </c>
      <c r="I143" s="3" t="s">
        <v>66</v>
      </c>
      <c r="J143" s="3" t="s">
        <v>218</v>
      </c>
      <c r="K143" s="3" t="s">
        <v>125</v>
      </c>
      <c r="L143" s="3" t="s">
        <v>1274</v>
      </c>
      <c r="M143" s="5">
        <v>0</v>
      </c>
      <c r="N143" s="6" t="s">
        <v>1283</v>
      </c>
      <c r="O143" s="3" t="s">
        <v>1284</v>
      </c>
      <c r="P143" s="115" t="s">
        <v>101</v>
      </c>
      <c r="Q143" s="3" t="s">
        <v>1285</v>
      </c>
      <c r="R143" s="115" t="s">
        <v>138</v>
      </c>
      <c r="S143" s="114" t="s">
        <v>75</v>
      </c>
      <c r="T143" s="116" t="s">
        <v>104</v>
      </c>
      <c r="U143" s="14">
        <v>0</v>
      </c>
      <c r="V143" s="5">
        <v>200</v>
      </c>
      <c r="W143" s="5">
        <v>200</v>
      </c>
      <c r="X143" s="5">
        <v>200</v>
      </c>
      <c r="Y143" s="256">
        <v>600</v>
      </c>
      <c r="Z143" s="358">
        <v>0</v>
      </c>
      <c r="AA143" s="340">
        <v>0</v>
      </c>
      <c r="AB143" s="3" t="s">
        <v>1286</v>
      </c>
      <c r="AC143" s="10" t="s">
        <v>1262</v>
      </c>
      <c r="AD143" s="3" t="s">
        <v>1287</v>
      </c>
      <c r="AE143" s="356">
        <v>354</v>
      </c>
      <c r="AF143" s="354">
        <v>1.85</v>
      </c>
      <c r="AG143" s="355" t="s">
        <v>1288</v>
      </c>
      <c r="AH143" s="10" t="s">
        <v>1281</v>
      </c>
      <c r="AI143" s="10" t="s">
        <v>1289</v>
      </c>
      <c r="AJ143" s="3"/>
      <c r="AK143" s="3"/>
      <c r="AL143" s="11"/>
      <c r="AM143" s="3"/>
      <c r="AN143" s="3"/>
      <c r="AO143" s="10"/>
      <c r="AP143" s="10"/>
      <c r="AQ143" s="131"/>
      <c r="AR143" s="10"/>
      <c r="AS143" s="10"/>
      <c r="AT143" s="22">
        <v>264</v>
      </c>
      <c r="AU143" s="26">
        <v>1.32</v>
      </c>
      <c r="AV143" s="10">
        <v>90</v>
      </c>
      <c r="AW143" s="339" t="s">
        <v>93</v>
      </c>
      <c r="AX143" s="339">
        <v>0.55000000000000004</v>
      </c>
      <c r="AY143" s="6"/>
      <c r="AZ143" s="6"/>
      <c r="BA143" s="6"/>
      <c r="BB143" s="6"/>
      <c r="BC143" s="6"/>
      <c r="BD143" s="134"/>
      <c r="BE143" s="127"/>
    </row>
    <row r="144" spans="1:57" ht="80.099999999999994" customHeight="1" x14ac:dyDescent="0.25">
      <c r="A144" s="4">
        <v>106</v>
      </c>
      <c r="B144" s="3" t="s">
        <v>1256</v>
      </c>
      <c r="C144" s="111" t="s">
        <v>60</v>
      </c>
      <c r="D144" s="5" t="s">
        <v>61</v>
      </c>
      <c r="E144" s="3" t="s">
        <v>82</v>
      </c>
      <c r="F144" s="3" t="s">
        <v>63</v>
      </c>
      <c r="G144" s="3" t="s">
        <v>64</v>
      </c>
      <c r="H144" s="3" t="s">
        <v>65</v>
      </c>
      <c r="I144" s="3" t="s">
        <v>95</v>
      </c>
      <c r="J144" s="3" t="s">
        <v>96</v>
      </c>
      <c r="K144" s="3" t="s">
        <v>109</v>
      </c>
      <c r="L144" s="3" t="s">
        <v>1290</v>
      </c>
      <c r="M144" s="5">
        <v>155.19999999999999</v>
      </c>
      <c r="N144" s="6" t="s">
        <v>1291</v>
      </c>
      <c r="O144" s="3" t="s">
        <v>1292</v>
      </c>
      <c r="P144" s="115" t="s">
        <v>72</v>
      </c>
      <c r="Q144" s="3" t="s">
        <v>1293</v>
      </c>
      <c r="R144" s="115" t="s">
        <v>138</v>
      </c>
      <c r="S144" s="114" t="s">
        <v>1243</v>
      </c>
      <c r="T144" s="116" t="s">
        <v>76</v>
      </c>
      <c r="U144" s="14">
        <v>140</v>
      </c>
      <c r="V144" s="5">
        <v>124</v>
      </c>
      <c r="W144" s="5">
        <v>107</v>
      </c>
      <c r="X144" s="5">
        <v>90</v>
      </c>
      <c r="Y144" s="256">
        <v>90</v>
      </c>
      <c r="Z144" s="145">
        <v>65</v>
      </c>
      <c r="AA144" s="340">
        <v>0.60747663551401865</v>
      </c>
      <c r="AB144" s="3" t="s">
        <v>1294</v>
      </c>
      <c r="AC144" s="10" t="s">
        <v>1262</v>
      </c>
      <c r="AD144" s="3" t="s">
        <v>1295</v>
      </c>
      <c r="AE144" s="359">
        <f>(2564577706.94/1856318422.06)*360</f>
        <v>497.35431353089206</v>
      </c>
      <c r="AF144" s="354">
        <v>0</v>
      </c>
      <c r="AG144" s="355" t="s">
        <v>1296</v>
      </c>
      <c r="AH144" s="10" t="s">
        <v>1297</v>
      </c>
      <c r="AI144" s="10" t="s">
        <v>1298</v>
      </c>
      <c r="AJ144" s="3"/>
      <c r="AK144" s="3"/>
      <c r="AL144" s="11"/>
      <c r="AM144" s="3"/>
      <c r="AN144" s="3"/>
      <c r="AO144" s="10"/>
      <c r="AP144" s="10"/>
      <c r="AQ144" s="131"/>
      <c r="AR144" s="10"/>
      <c r="AS144" s="10"/>
      <c r="AT144" s="22">
        <v>497.35</v>
      </c>
      <c r="AU144" s="26">
        <v>0</v>
      </c>
      <c r="AV144" s="10"/>
      <c r="AW144" s="339">
        <v>0.8214285714285714</v>
      </c>
      <c r="AX144" s="339">
        <v>0.62</v>
      </c>
      <c r="AY144" s="6"/>
      <c r="AZ144" s="6"/>
      <c r="BA144" s="6"/>
      <c r="BB144" s="6"/>
      <c r="BC144" s="6"/>
      <c r="BD144" s="134"/>
      <c r="BE144" s="127"/>
    </row>
    <row r="145" spans="1:57" ht="80.099999999999994" customHeight="1" x14ac:dyDescent="0.25">
      <c r="A145" s="4">
        <v>106.1</v>
      </c>
      <c r="B145" s="3" t="s">
        <v>1256</v>
      </c>
      <c r="C145" s="111" t="s">
        <v>60</v>
      </c>
      <c r="D145" s="5" t="s">
        <v>61</v>
      </c>
      <c r="E145" s="3" t="s">
        <v>82</v>
      </c>
      <c r="F145" s="3" t="s">
        <v>63</v>
      </c>
      <c r="G145" s="3" t="s">
        <v>64</v>
      </c>
      <c r="H145" s="3" t="s">
        <v>65</v>
      </c>
      <c r="I145" s="3" t="s">
        <v>95</v>
      </c>
      <c r="J145" s="3" t="s">
        <v>96</v>
      </c>
      <c r="K145" s="3" t="s">
        <v>109</v>
      </c>
      <c r="L145" s="3" t="s">
        <v>1290</v>
      </c>
      <c r="M145" s="5">
        <v>1.0900000000000001</v>
      </c>
      <c r="N145" s="6" t="s">
        <v>1299</v>
      </c>
      <c r="O145" s="3" t="s">
        <v>1300</v>
      </c>
      <c r="P145" s="115" t="s">
        <v>72</v>
      </c>
      <c r="Q145" s="3" t="s">
        <v>1301</v>
      </c>
      <c r="R145" s="115" t="s">
        <v>138</v>
      </c>
      <c r="S145" s="114" t="s">
        <v>246</v>
      </c>
      <c r="T145" s="116" t="s">
        <v>76</v>
      </c>
      <c r="U145" s="14" t="s">
        <v>1302</v>
      </c>
      <c r="V145" s="5" t="s">
        <v>1302</v>
      </c>
      <c r="W145" s="5" t="s">
        <v>1302</v>
      </c>
      <c r="X145" s="5" t="s">
        <v>1302</v>
      </c>
      <c r="Y145" s="256">
        <v>1</v>
      </c>
      <c r="Z145" s="147">
        <v>2.2428741369999998</v>
      </c>
      <c r="AA145" s="340">
        <v>1</v>
      </c>
      <c r="AB145" s="3" t="s">
        <v>1303</v>
      </c>
      <c r="AC145" s="10" t="s">
        <v>1262</v>
      </c>
      <c r="AD145" s="3" t="s">
        <v>1304</v>
      </c>
      <c r="AE145" s="359">
        <f>20430.7/13087.3</f>
        <v>1.5611088612624455</v>
      </c>
      <c r="AF145" s="354">
        <v>1</v>
      </c>
      <c r="AG145" s="355" t="s">
        <v>1305</v>
      </c>
      <c r="AH145" s="10" t="s">
        <v>1306</v>
      </c>
      <c r="AI145" s="10" t="s">
        <v>1307</v>
      </c>
      <c r="AJ145" s="3"/>
      <c r="AK145" s="3"/>
      <c r="AL145" s="11"/>
      <c r="AM145" s="3"/>
      <c r="AN145" s="3"/>
      <c r="AO145" s="10"/>
      <c r="AP145" s="10"/>
      <c r="AQ145" s="131"/>
      <c r="AR145" s="10"/>
      <c r="AS145" s="10"/>
      <c r="AT145" s="22">
        <v>1.56</v>
      </c>
      <c r="AU145" s="26">
        <v>1</v>
      </c>
      <c r="AV145" s="10"/>
      <c r="AW145" s="339">
        <v>1</v>
      </c>
      <c r="AX145" s="339">
        <v>1</v>
      </c>
      <c r="AY145" s="6"/>
      <c r="AZ145" s="6"/>
      <c r="BA145" s="6"/>
      <c r="BB145" s="6"/>
      <c r="BC145" s="6"/>
      <c r="BD145" s="134"/>
      <c r="BE145" s="127"/>
    </row>
    <row r="146" spans="1:57" ht="80.099999999999994" customHeight="1" x14ac:dyDescent="0.25">
      <c r="A146" s="4">
        <v>107</v>
      </c>
      <c r="B146" s="3" t="s">
        <v>1256</v>
      </c>
      <c r="C146" s="111" t="s">
        <v>60</v>
      </c>
      <c r="D146" s="5" t="s">
        <v>61</v>
      </c>
      <c r="E146" s="3" t="s">
        <v>82</v>
      </c>
      <c r="F146" s="3" t="s">
        <v>63</v>
      </c>
      <c r="G146" s="3" t="s">
        <v>64</v>
      </c>
      <c r="H146" s="3" t="s">
        <v>65</v>
      </c>
      <c r="I146" s="3" t="s">
        <v>123</v>
      </c>
      <c r="J146" s="3" t="s">
        <v>124</v>
      </c>
      <c r="K146" s="3" t="s">
        <v>84</v>
      </c>
      <c r="L146" s="3" t="s">
        <v>1308</v>
      </c>
      <c r="M146" s="5">
        <v>1</v>
      </c>
      <c r="N146" s="6" t="s">
        <v>1309</v>
      </c>
      <c r="O146" s="3" t="s">
        <v>1310</v>
      </c>
      <c r="P146" s="115" t="s">
        <v>101</v>
      </c>
      <c r="Q146" s="3" t="s">
        <v>1311</v>
      </c>
      <c r="R146" s="115" t="s">
        <v>138</v>
      </c>
      <c r="S146" s="114" t="s">
        <v>75</v>
      </c>
      <c r="T146" s="116" t="s">
        <v>76</v>
      </c>
      <c r="U146" s="14">
        <v>0</v>
      </c>
      <c r="V146" s="5">
        <v>1</v>
      </c>
      <c r="W146" s="5">
        <v>0</v>
      </c>
      <c r="X146" s="5">
        <v>1</v>
      </c>
      <c r="Y146" s="256">
        <v>2</v>
      </c>
      <c r="Z146" s="149" t="s">
        <v>93</v>
      </c>
      <c r="AA146" s="340" t="s">
        <v>93</v>
      </c>
      <c r="AB146" s="3" t="s">
        <v>1312</v>
      </c>
      <c r="AC146" s="10" t="s">
        <v>1262</v>
      </c>
      <c r="AD146" s="3" t="s">
        <v>1313</v>
      </c>
      <c r="AE146" s="356">
        <v>0</v>
      </c>
      <c r="AF146" s="354">
        <v>0</v>
      </c>
      <c r="AG146" s="355" t="s">
        <v>1314</v>
      </c>
      <c r="AH146" s="10" t="s">
        <v>1265</v>
      </c>
      <c r="AI146" s="10" t="s">
        <v>1315</v>
      </c>
      <c r="AJ146" s="3"/>
      <c r="AK146" s="3"/>
      <c r="AL146" s="11"/>
      <c r="AM146" s="3"/>
      <c r="AN146" s="3"/>
      <c r="AO146" s="10"/>
      <c r="AP146" s="10"/>
      <c r="AQ146" s="131"/>
      <c r="AR146" s="10"/>
      <c r="AS146" s="10"/>
      <c r="AT146" s="22" t="s">
        <v>93</v>
      </c>
      <c r="AU146" s="22" t="s">
        <v>93</v>
      </c>
      <c r="AV146" s="10"/>
      <c r="AW146" s="339" t="s">
        <v>93</v>
      </c>
      <c r="AX146" s="339">
        <v>1</v>
      </c>
      <c r="AY146" s="6"/>
      <c r="AZ146" s="6"/>
      <c r="BA146" s="6"/>
      <c r="BB146" s="6"/>
      <c r="BC146" s="6"/>
      <c r="BD146" s="134"/>
      <c r="BE146" s="127"/>
    </row>
    <row r="147" spans="1:57" ht="80.099999999999994" customHeight="1" x14ac:dyDescent="0.25">
      <c r="A147" s="4">
        <v>108</v>
      </c>
      <c r="B147" s="3" t="s">
        <v>1316</v>
      </c>
      <c r="C147" s="111" t="s">
        <v>186</v>
      </c>
      <c r="D147" s="5" t="s">
        <v>61</v>
      </c>
      <c r="E147" s="3" t="s">
        <v>62</v>
      </c>
      <c r="F147" s="3" t="s">
        <v>63</v>
      </c>
      <c r="G147" s="3" t="s">
        <v>64</v>
      </c>
      <c r="H147" s="3" t="s">
        <v>65</v>
      </c>
      <c r="I147" s="3" t="s">
        <v>66</v>
      </c>
      <c r="J147" s="3" t="s">
        <v>83</v>
      </c>
      <c r="K147" s="3" t="s">
        <v>125</v>
      </c>
      <c r="L147" s="3" t="s">
        <v>1317</v>
      </c>
      <c r="M147" s="18">
        <v>0</v>
      </c>
      <c r="N147" s="3" t="s">
        <v>1318</v>
      </c>
      <c r="O147" s="3" t="s">
        <v>1319</v>
      </c>
      <c r="P147" s="115" t="s">
        <v>101</v>
      </c>
      <c r="Q147" s="3" t="s">
        <v>1320</v>
      </c>
      <c r="R147" s="115" t="s">
        <v>138</v>
      </c>
      <c r="S147" s="114" t="s">
        <v>75</v>
      </c>
      <c r="T147" s="116" t="s">
        <v>76</v>
      </c>
      <c r="U147" s="13">
        <v>0.22</v>
      </c>
      <c r="V147" s="18">
        <v>0.22</v>
      </c>
      <c r="W147" s="18">
        <v>0.22</v>
      </c>
      <c r="X147" s="18">
        <v>0.34</v>
      </c>
      <c r="Y147" s="242">
        <v>1</v>
      </c>
      <c r="Z147" s="235">
        <v>5.5E-2</v>
      </c>
      <c r="AA147" s="223">
        <v>0.25</v>
      </c>
      <c r="AB147" s="3" t="s">
        <v>1321</v>
      </c>
      <c r="AC147" s="25" t="s">
        <v>1322</v>
      </c>
      <c r="AD147" s="245" t="s">
        <v>1323</v>
      </c>
      <c r="AE147" s="166">
        <v>5.5E-2</v>
      </c>
      <c r="AF147" s="223">
        <v>0.25</v>
      </c>
      <c r="AG147" s="131" t="s">
        <v>1324</v>
      </c>
      <c r="AH147" s="25" t="s">
        <v>1325</v>
      </c>
      <c r="AI147" s="245" t="s">
        <v>1326</v>
      </c>
      <c r="AJ147" s="3"/>
      <c r="AK147" s="3"/>
      <c r="AL147" s="11"/>
      <c r="AM147" s="3"/>
      <c r="AN147" s="3"/>
      <c r="AO147" s="10"/>
      <c r="AP147" s="10"/>
      <c r="AQ147" s="131"/>
      <c r="AR147" s="10"/>
      <c r="AS147" s="10"/>
      <c r="AT147" s="166">
        <v>0.1111</v>
      </c>
      <c r="AU147" s="360">
        <v>0.5</v>
      </c>
      <c r="AV147" s="10"/>
      <c r="AW147" s="339">
        <v>0.22</v>
      </c>
      <c r="AX147" s="339">
        <v>0.44440000000000002</v>
      </c>
      <c r="AY147" s="6"/>
      <c r="AZ147" s="6"/>
      <c r="BA147" s="6"/>
      <c r="BB147" s="6"/>
      <c r="BC147" s="6"/>
      <c r="BD147" s="134"/>
      <c r="BE147" s="127"/>
    </row>
    <row r="148" spans="1:57" ht="80.099999999999994" customHeight="1" x14ac:dyDescent="0.25">
      <c r="A148" s="4">
        <v>109</v>
      </c>
      <c r="B148" s="3" t="s">
        <v>1316</v>
      </c>
      <c r="C148" s="111" t="s">
        <v>186</v>
      </c>
      <c r="D148" s="5" t="s">
        <v>61</v>
      </c>
      <c r="E148" s="3" t="s">
        <v>82</v>
      </c>
      <c r="F148" s="3" t="s">
        <v>63</v>
      </c>
      <c r="G148" s="3" t="s">
        <v>64</v>
      </c>
      <c r="H148" s="3" t="s">
        <v>65</v>
      </c>
      <c r="I148" s="3" t="s">
        <v>66</v>
      </c>
      <c r="J148" s="3" t="s">
        <v>83</v>
      </c>
      <c r="K148" s="3" t="s">
        <v>125</v>
      </c>
      <c r="L148" s="3" t="s">
        <v>1327</v>
      </c>
      <c r="M148" s="5">
        <v>7</v>
      </c>
      <c r="N148" s="3" t="s">
        <v>1328</v>
      </c>
      <c r="O148" s="3" t="s">
        <v>1329</v>
      </c>
      <c r="P148" s="115" t="s">
        <v>101</v>
      </c>
      <c r="Q148" s="3" t="s">
        <v>1330</v>
      </c>
      <c r="R148" s="115" t="s">
        <v>138</v>
      </c>
      <c r="S148" s="114" t="s">
        <v>75</v>
      </c>
      <c r="T148" s="116" t="s">
        <v>104</v>
      </c>
      <c r="U148" s="14">
        <v>1</v>
      </c>
      <c r="V148" s="5">
        <v>2</v>
      </c>
      <c r="W148" s="5">
        <v>1</v>
      </c>
      <c r="X148" s="5">
        <v>1</v>
      </c>
      <c r="Y148" s="256">
        <f>SUM(U148:X148)</f>
        <v>5</v>
      </c>
      <c r="Z148" s="149" t="s">
        <v>93</v>
      </c>
      <c r="AA148" s="18" t="s">
        <v>93</v>
      </c>
      <c r="AB148" s="3" t="s">
        <v>1331</v>
      </c>
      <c r="AC148" s="25" t="s">
        <v>1322</v>
      </c>
      <c r="AD148" s="247" t="s">
        <v>1332</v>
      </c>
      <c r="AE148" s="22" t="s">
        <v>93</v>
      </c>
      <c r="AF148" s="22" t="s">
        <v>93</v>
      </c>
      <c r="AG148" s="131" t="s">
        <v>1333</v>
      </c>
      <c r="AH148" s="25" t="s">
        <v>1325</v>
      </c>
      <c r="AI148" s="247" t="s">
        <v>1332</v>
      </c>
      <c r="AJ148" s="3"/>
      <c r="AK148" s="3"/>
      <c r="AL148" s="11"/>
      <c r="AM148" s="3"/>
      <c r="AN148" s="3"/>
      <c r="AO148" s="10"/>
      <c r="AP148" s="10"/>
      <c r="AQ148" s="131"/>
      <c r="AR148" s="10"/>
      <c r="AS148" s="131"/>
      <c r="AT148" s="238">
        <v>0</v>
      </c>
      <c r="AU148" s="229">
        <v>0</v>
      </c>
      <c r="AV148" s="10"/>
      <c r="AW148" s="339">
        <v>1</v>
      </c>
      <c r="AX148" s="339">
        <v>0.5</v>
      </c>
      <c r="AY148" s="6"/>
      <c r="AZ148" s="6"/>
      <c r="BA148" s="6"/>
      <c r="BB148" s="6"/>
      <c r="BC148" s="6"/>
      <c r="BD148" s="134"/>
      <c r="BE148" s="127"/>
    </row>
    <row r="149" spans="1:57" ht="80.099999999999994" customHeight="1" x14ac:dyDescent="0.25">
      <c r="A149" s="4">
        <v>110</v>
      </c>
      <c r="B149" s="3" t="s">
        <v>1316</v>
      </c>
      <c r="C149" s="111" t="s">
        <v>186</v>
      </c>
      <c r="D149" s="5" t="s">
        <v>61</v>
      </c>
      <c r="E149" s="3" t="s">
        <v>82</v>
      </c>
      <c r="F149" s="3" t="s">
        <v>63</v>
      </c>
      <c r="G149" s="3" t="s">
        <v>64</v>
      </c>
      <c r="H149" s="3" t="s">
        <v>65</v>
      </c>
      <c r="I149" s="3" t="s">
        <v>66</v>
      </c>
      <c r="J149" s="3" t="s">
        <v>83</v>
      </c>
      <c r="K149" s="3" t="s">
        <v>125</v>
      </c>
      <c r="L149" s="3" t="s">
        <v>1334</v>
      </c>
      <c r="M149" s="5">
        <v>29</v>
      </c>
      <c r="N149" s="3" t="s">
        <v>1335</v>
      </c>
      <c r="O149" s="3" t="s">
        <v>1336</v>
      </c>
      <c r="P149" s="115" t="s">
        <v>101</v>
      </c>
      <c r="Q149" s="3" t="s">
        <v>1337</v>
      </c>
      <c r="R149" s="115" t="s">
        <v>138</v>
      </c>
      <c r="S149" s="114" t="s">
        <v>75</v>
      </c>
      <c r="T149" s="116" t="s">
        <v>76</v>
      </c>
      <c r="U149" s="14">
        <v>35</v>
      </c>
      <c r="V149" s="5">
        <v>40</v>
      </c>
      <c r="W149" s="5">
        <v>45</v>
      </c>
      <c r="X149" s="5">
        <v>50</v>
      </c>
      <c r="Y149" s="256">
        <f>SUM(U149:X149)</f>
        <v>170</v>
      </c>
      <c r="Z149" s="149">
        <v>11</v>
      </c>
      <c r="AA149" s="18">
        <v>0.24444444444444444</v>
      </c>
      <c r="AB149" s="3" t="s">
        <v>1338</v>
      </c>
      <c r="AC149" s="25" t="s">
        <v>1322</v>
      </c>
      <c r="AD149" s="247" t="s">
        <v>1339</v>
      </c>
      <c r="AE149" s="22">
        <v>15</v>
      </c>
      <c r="AF149" s="53">
        <v>0.33329999999999999</v>
      </c>
      <c r="AG149" s="361" t="s">
        <v>1340</v>
      </c>
      <c r="AH149" s="25" t="s">
        <v>1325</v>
      </c>
      <c r="AI149" s="247" t="s">
        <v>1341</v>
      </c>
      <c r="AJ149" s="3"/>
      <c r="AK149" s="3"/>
      <c r="AL149" s="11"/>
      <c r="AM149" s="3"/>
      <c r="AN149" s="3"/>
      <c r="AO149" s="10"/>
      <c r="AP149" s="10"/>
      <c r="AQ149" s="131"/>
      <c r="AR149" s="10"/>
      <c r="AS149" s="10"/>
      <c r="AT149" s="362">
        <v>26</v>
      </c>
      <c r="AU149" s="363">
        <v>0.57779999999999998</v>
      </c>
      <c r="AV149" s="364"/>
      <c r="AW149" s="339">
        <v>1.2285714285714286</v>
      </c>
      <c r="AX149" s="339">
        <v>3.7749999999999999</v>
      </c>
      <c r="AY149" s="6"/>
      <c r="AZ149" s="6"/>
      <c r="BA149" s="6"/>
      <c r="BB149" s="6"/>
      <c r="BC149" s="6"/>
      <c r="BD149" s="134"/>
      <c r="BE149" s="127"/>
    </row>
    <row r="150" spans="1:57" ht="80.099999999999994" customHeight="1" x14ac:dyDescent="0.25">
      <c r="A150" s="4">
        <v>111</v>
      </c>
      <c r="B150" s="3" t="s">
        <v>1316</v>
      </c>
      <c r="C150" s="111" t="s">
        <v>186</v>
      </c>
      <c r="D150" s="5" t="s">
        <v>61</v>
      </c>
      <c r="E150" s="3" t="s">
        <v>62</v>
      </c>
      <c r="F150" s="3" t="s">
        <v>63</v>
      </c>
      <c r="G150" s="3" t="s">
        <v>64</v>
      </c>
      <c r="H150" s="3" t="s">
        <v>65</v>
      </c>
      <c r="I150" s="3" t="s">
        <v>66</v>
      </c>
      <c r="J150" s="3" t="s">
        <v>83</v>
      </c>
      <c r="K150" s="3" t="s">
        <v>264</v>
      </c>
      <c r="L150" s="3" t="s">
        <v>1342</v>
      </c>
      <c r="M150" s="18">
        <v>0</v>
      </c>
      <c r="N150" s="3" t="s">
        <v>1343</v>
      </c>
      <c r="O150" s="3" t="s">
        <v>1344</v>
      </c>
      <c r="P150" s="115" t="s">
        <v>101</v>
      </c>
      <c r="Q150" s="3" t="s">
        <v>1345</v>
      </c>
      <c r="R150" s="115" t="s">
        <v>74</v>
      </c>
      <c r="S150" s="114" t="s">
        <v>75</v>
      </c>
      <c r="T150" s="116" t="s">
        <v>76</v>
      </c>
      <c r="U150" s="13">
        <v>0</v>
      </c>
      <c r="V150" s="18">
        <v>0.6</v>
      </c>
      <c r="W150" s="18">
        <v>0.75</v>
      </c>
      <c r="X150" s="18">
        <v>0.85</v>
      </c>
      <c r="Y150" s="242">
        <v>0.85</v>
      </c>
      <c r="Z150" s="151">
        <v>0</v>
      </c>
      <c r="AA150" s="18">
        <v>0</v>
      </c>
      <c r="AB150" s="3" t="s">
        <v>1346</v>
      </c>
      <c r="AC150" s="25" t="s">
        <v>1322</v>
      </c>
      <c r="AD150" s="247" t="s">
        <v>1347</v>
      </c>
      <c r="AE150" s="166">
        <v>0.82520000000000004</v>
      </c>
      <c r="AF150" s="360">
        <v>1.1000000000000001</v>
      </c>
      <c r="AG150" s="131" t="s">
        <v>1348</v>
      </c>
      <c r="AH150" s="25" t="s">
        <v>1325</v>
      </c>
      <c r="AI150" s="247" t="s">
        <v>1349</v>
      </c>
      <c r="AJ150" s="3"/>
      <c r="AK150" s="3"/>
      <c r="AL150" s="11"/>
      <c r="AM150" s="3"/>
      <c r="AN150" s="3"/>
      <c r="AO150" s="10"/>
      <c r="AP150" s="10"/>
      <c r="AQ150" s="131"/>
      <c r="AR150" s="10"/>
      <c r="AS150" s="10"/>
      <c r="AT150" s="166">
        <v>0.82520000000000004</v>
      </c>
      <c r="AU150" s="360">
        <v>1.1000000000000001</v>
      </c>
      <c r="AV150" s="10"/>
      <c r="AW150" s="339" t="s">
        <v>93</v>
      </c>
      <c r="AX150" s="339">
        <v>1.4833333333333334</v>
      </c>
      <c r="AY150" s="6"/>
      <c r="AZ150" s="6"/>
      <c r="BA150" s="6"/>
      <c r="BB150" s="6"/>
      <c r="BC150" s="6"/>
      <c r="BD150" s="134"/>
      <c r="BE150" s="127"/>
    </row>
    <row r="151" spans="1:57" ht="80.099999999999994" customHeight="1" x14ac:dyDescent="0.25">
      <c r="A151" s="4">
        <v>112</v>
      </c>
      <c r="B151" s="3" t="s">
        <v>1316</v>
      </c>
      <c r="C151" s="111" t="s">
        <v>186</v>
      </c>
      <c r="D151" s="5" t="s">
        <v>61</v>
      </c>
      <c r="E151" s="3" t="s">
        <v>62</v>
      </c>
      <c r="F151" s="3" t="s">
        <v>63</v>
      </c>
      <c r="G151" s="3" t="s">
        <v>64</v>
      </c>
      <c r="H151" s="3" t="s">
        <v>1027</v>
      </c>
      <c r="I151" s="3" t="s">
        <v>66</v>
      </c>
      <c r="J151" s="3" t="s">
        <v>171</v>
      </c>
      <c r="K151" s="3" t="s">
        <v>68</v>
      </c>
      <c r="L151" s="3" t="s">
        <v>1350</v>
      </c>
      <c r="M151" s="5">
        <v>3</v>
      </c>
      <c r="N151" s="3" t="s">
        <v>1351</v>
      </c>
      <c r="O151" s="3" t="s">
        <v>1352</v>
      </c>
      <c r="P151" s="115" t="s">
        <v>101</v>
      </c>
      <c r="Q151" s="3" t="s">
        <v>1353</v>
      </c>
      <c r="R151" s="115" t="s">
        <v>138</v>
      </c>
      <c r="S151" s="114" t="s">
        <v>75</v>
      </c>
      <c r="T151" s="116" t="s">
        <v>76</v>
      </c>
      <c r="U151" s="14">
        <v>1</v>
      </c>
      <c r="V151" s="5">
        <v>2</v>
      </c>
      <c r="W151" s="5">
        <v>3</v>
      </c>
      <c r="X151" s="5">
        <v>1</v>
      </c>
      <c r="Y151" s="256">
        <f t="shared" ref="Y151:Y152" si="4">SUM(U151:X151)</f>
        <v>7</v>
      </c>
      <c r="Z151" s="149">
        <v>0</v>
      </c>
      <c r="AA151" s="18">
        <v>0</v>
      </c>
      <c r="AB151" s="3" t="s">
        <v>1354</v>
      </c>
      <c r="AC151" s="25" t="s">
        <v>1322</v>
      </c>
      <c r="AD151" s="245" t="s">
        <v>1355</v>
      </c>
      <c r="AE151" s="22">
        <v>0</v>
      </c>
      <c r="AF151" s="53">
        <v>0</v>
      </c>
      <c r="AG151" s="302" t="s">
        <v>1356</v>
      </c>
      <c r="AH151" s="25" t="s">
        <v>1325</v>
      </c>
      <c r="AI151" s="247" t="s">
        <v>1357</v>
      </c>
      <c r="AJ151" s="3"/>
      <c r="AK151" s="3"/>
      <c r="AL151" s="11"/>
      <c r="AM151" s="3"/>
      <c r="AN151" s="3"/>
      <c r="AO151" s="10"/>
      <c r="AP151" s="10"/>
      <c r="AQ151" s="131"/>
      <c r="AR151" s="10"/>
      <c r="AS151" s="10"/>
      <c r="AT151" s="227">
        <v>0</v>
      </c>
      <c r="AU151" s="165">
        <v>0</v>
      </c>
      <c r="AV151" s="10"/>
      <c r="AW151" s="339">
        <v>1</v>
      </c>
      <c r="AX151" s="339">
        <v>1</v>
      </c>
      <c r="AY151" s="6"/>
      <c r="AZ151" s="6"/>
      <c r="BA151" s="6"/>
      <c r="BB151" s="6"/>
      <c r="BC151" s="6"/>
      <c r="BD151" s="134"/>
      <c r="BE151" s="127"/>
    </row>
    <row r="152" spans="1:57" ht="80.099999999999994" customHeight="1" x14ac:dyDescent="0.25">
      <c r="A152" s="4">
        <v>113</v>
      </c>
      <c r="B152" s="3" t="s">
        <v>1316</v>
      </c>
      <c r="C152" s="111" t="s">
        <v>186</v>
      </c>
      <c r="D152" s="5" t="s">
        <v>61</v>
      </c>
      <c r="E152" s="3" t="s">
        <v>82</v>
      </c>
      <c r="F152" s="3" t="s">
        <v>63</v>
      </c>
      <c r="G152" s="3" t="s">
        <v>64</v>
      </c>
      <c r="H152" s="3" t="s">
        <v>1027</v>
      </c>
      <c r="I152" s="3" t="s">
        <v>123</v>
      </c>
      <c r="J152" s="3" t="s">
        <v>124</v>
      </c>
      <c r="K152" s="3" t="s">
        <v>84</v>
      </c>
      <c r="L152" s="3" t="s">
        <v>1358</v>
      </c>
      <c r="M152" s="15">
        <v>0</v>
      </c>
      <c r="N152" s="3" t="s">
        <v>1359</v>
      </c>
      <c r="O152" s="3" t="s">
        <v>1360</v>
      </c>
      <c r="P152" s="115" t="s">
        <v>101</v>
      </c>
      <c r="Q152" s="3" t="s">
        <v>1361</v>
      </c>
      <c r="R152" s="115" t="s">
        <v>138</v>
      </c>
      <c r="S152" s="114" t="s">
        <v>75</v>
      </c>
      <c r="T152" s="116" t="s">
        <v>76</v>
      </c>
      <c r="U152" s="31">
        <v>2</v>
      </c>
      <c r="V152" s="19">
        <v>8</v>
      </c>
      <c r="W152" s="19">
        <v>8</v>
      </c>
      <c r="X152" s="19">
        <v>2</v>
      </c>
      <c r="Y152" s="256">
        <f t="shared" si="4"/>
        <v>20</v>
      </c>
      <c r="Z152" s="149">
        <v>4</v>
      </c>
      <c r="AA152" s="18">
        <v>0.5</v>
      </c>
      <c r="AB152" s="3" t="s">
        <v>1362</v>
      </c>
      <c r="AC152" s="25" t="s">
        <v>1322</v>
      </c>
      <c r="AD152" s="247" t="s">
        <v>1363</v>
      </c>
      <c r="AE152" s="22">
        <v>6</v>
      </c>
      <c r="AF152" s="53">
        <f>+AE152/W152</f>
        <v>0.75</v>
      </c>
      <c r="AG152" s="131" t="s">
        <v>1364</v>
      </c>
      <c r="AH152" s="25" t="s">
        <v>1325</v>
      </c>
      <c r="AI152" s="247" t="s">
        <v>1365</v>
      </c>
      <c r="AJ152" s="3"/>
      <c r="AK152" s="3"/>
      <c r="AL152" s="11"/>
      <c r="AM152" s="3"/>
      <c r="AN152" s="3"/>
      <c r="AO152" s="10"/>
      <c r="AP152" s="10"/>
      <c r="AQ152" s="131"/>
      <c r="AR152" s="10"/>
      <c r="AS152" s="10"/>
      <c r="AT152" s="227">
        <v>6</v>
      </c>
      <c r="AU152" s="229">
        <v>0.75</v>
      </c>
      <c r="AV152" s="10"/>
      <c r="AW152" s="339">
        <v>1</v>
      </c>
      <c r="AX152" s="339">
        <v>1</v>
      </c>
      <c r="AY152" s="6"/>
      <c r="AZ152" s="6"/>
      <c r="BA152" s="6"/>
      <c r="BB152" s="6"/>
      <c r="BC152" s="6"/>
      <c r="BD152" s="134"/>
      <c r="BE152" s="127"/>
    </row>
    <row r="153" spans="1:57" ht="80.099999999999994" customHeight="1" x14ac:dyDescent="0.25">
      <c r="A153" s="4">
        <v>114</v>
      </c>
      <c r="B153" s="3" t="s">
        <v>1316</v>
      </c>
      <c r="C153" s="111" t="s">
        <v>186</v>
      </c>
      <c r="D153" s="5" t="s">
        <v>61</v>
      </c>
      <c r="E153" s="3" t="s">
        <v>62</v>
      </c>
      <c r="F153" s="3" t="s">
        <v>63</v>
      </c>
      <c r="G153" s="3" t="s">
        <v>64</v>
      </c>
      <c r="H153" s="3" t="s">
        <v>1027</v>
      </c>
      <c r="I153" s="3" t="s">
        <v>66</v>
      </c>
      <c r="J153" s="3" t="s">
        <v>732</v>
      </c>
      <c r="K153" s="3" t="s">
        <v>84</v>
      </c>
      <c r="L153" s="3" t="s">
        <v>1334</v>
      </c>
      <c r="M153" s="19">
        <v>0</v>
      </c>
      <c r="N153" s="3" t="s">
        <v>1366</v>
      </c>
      <c r="O153" s="3" t="s">
        <v>1367</v>
      </c>
      <c r="P153" s="115" t="s">
        <v>72</v>
      </c>
      <c r="Q153" s="3" t="s">
        <v>1368</v>
      </c>
      <c r="R153" s="115" t="s">
        <v>74</v>
      </c>
      <c r="S153" s="114" t="s">
        <v>75</v>
      </c>
      <c r="T153" s="116" t="s">
        <v>76</v>
      </c>
      <c r="U153" s="13">
        <v>0.25</v>
      </c>
      <c r="V153" s="18">
        <v>0.5</v>
      </c>
      <c r="W153" s="18">
        <v>0.75</v>
      </c>
      <c r="X153" s="18">
        <v>1</v>
      </c>
      <c r="Y153" s="242">
        <f>X153</f>
        <v>1</v>
      </c>
      <c r="Z153" s="130">
        <v>0.85</v>
      </c>
      <c r="AA153" s="18">
        <v>1.1333333333333333</v>
      </c>
      <c r="AB153" s="3" t="s">
        <v>1369</v>
      </c>
      <c r="AC153" s="25" t="s">
        <v>1322</v>
      </c>
      <c r="AD153" s="247" t="s">
        <v>1370</v>
      </c>
      <c r="AE153" s="26">
        <v>0.85</v>
      </c>
      <c r="AF153" s="53">
        <f>+AE153/W153</f>
        <v>1.1333333333333333</v>
      </c>
      <c r="AG153" s="361" t="s">
        <v>1371</v>
      </c>
      <c r="AH153" s="25" t="s">
        <v>1325</v>
      </c>
      <c r="AI153" s="247" t="s">
        <v>1372</v>
      </c>
      <c r="AJ153" s="3"/>
      <c r="AK153" s="3"/>
      <c r="AL153" s="11"/>
      <c r="AM153" s="3"/>
      <c r="AN153" s="3"/>
      <c r="AO153" s="10"/>
      <c r="AP153" s="10"/>
      <c r="AQ153" s="131"/>
      <c r="AR153" s="10"/>
      <c r="AS153" s="10"/>
      <c r="AT153" s="365">
        <v>0.85</v>
      </c>
      <c r="AU153" s="366">
        <v>1.1333</v>
      </c>
      <c r="AV153" s="10"/>
      <c r="AW153" s="339">
        <v>0.25</v>
      </c>
      <c r="AX153" s="339">
        <v>0.5</v>
      </c>
      <c r="AY153" s="6"/>
      <c r="AZ153" s="6"/>
      <c r="BA153" s="6"/>
      <c r="BB153" s="6"/>
      <c r="BC153" s="6"/>
      <c r="BD153" s="134"/>
      <c r="BE153" s="127"/>
    </row>
    <row r="154" spans="1:57" ht="80.099999999999994" customHeight="1" x14ac:dyDescent="0.25">
      <c r="A154" s="4">
        <v>115</v>
      </c>
      <c r="B154" s="3" t="s">
        <v>1316</v>
      </c>
      <c r="C154" s="111" t="s">
        <v>186</v>
      </c>
      <c r="D154" s="5" t="s">
        <v>61</v>
      </c>
      <c r="E154" s="3" t="s">
        <v>62</v>
      </c>
      <c r="F154" s="3" t="s">
        <v>63</v>
      </c>
      <c r="G154" s="3" t="s">
        <v>64</v>
      </c>
      <c r="H154" s="3" t="s">
        <v>1027</v>
      </c>
      <c r="I154" s="3" t="s">
        <v>66</v>
      </c>
      <c r="J154" s="3" t="s">
        <v>83</v>
      </c>
      <c r="K154" s="3" t="s">
        <v>84</v>
      </c>
      <c r="L154" s="3" t="s">
        <v>1373</v>
      </c>
      <c r="M154" s="18">
        <v>0</v>
      </c>
      <c r="N154" s="3" t="s">
        <v>1374</v>
      </c>
      <c r="O154" s="3" t="s">
        <v>1375</v>
      </c>
      <c r="P154" s="115" t="s">
        <v>72</v>
      </c>
      <c r="Q154" s="3" t="s">
        <v>1376</v>
      </c>
      <c r="R154" s="115" t="s">
        <v>74</v>
      </c>
      <c r="S154" s="114" t="s">
        <v>246</v>
      </c>
      <c r="T154" s="116" t="s">
        <v>76</v>
      </c>
      <c r="U154" s="13">
        <v>0.8</v>
      </c>
      <c r="V154" s="18">
        <v>0.8</v>
      </c>
      <c r="W154" s="18">
        <v>0.8</v>
      </c>
      <c r="X154" s="18">
        <v>0.8</v>
      </c>
      <c r="Y154" s="242">
        <f>SUM(U154:X154)/4</f>
        <v>0.8</v>
      </c>
      <c r="Z154" s="130">
        <v>1</v>
      </c>
      <c r="AA154" s="18">
        <v>1.25</v>
      </c>
      <c r="AB154" s="3" t="s">
        <v>1377</v>
      </c>
      <c r="AC154" s="25" t="s">
        <v>1322</v>
      </c>
      <c r="AD154" s="247" t="s">
        <v>1378</v>
      </c>
      <c r="AE154" s="26">
        <v>1</v>
      </c>
      <c r="AF154" s="26">
        <f>+AE154/W154</f>
        <v>1.25</v>
      </c>
      <c r="AG154" s="131" t="s">
        <v>1379</v>
      </c>
      <c r="AH154" s="25" t="s">
        <v>1325</v>
      </c>
      <c r="AI154" s="247" t="s">
        <v>1378</v>
      </c>
      <c r="AJ154" s="3"/>
      <c r="AK154" s="3"/>
      <c r="AL154" s="11"/>
      <c r="AM154" s="3"/>
      <c r="AN154" s="3"/>
      <c r="AO154" s="10"/>
      <c r="AP154" s="10"/>
      <c r="AQ154" s="131"/>
      <c r="AR154" s="10"/>
      <c r="AS154" s="10"/>
      <c r="AT154" s="365">
        <v>1</v>
      </c>
      <c r="AU154" s="366">
        <v>1.25</v>
      </c>
      <c r="AV154" s="10"/>
      <c r="AW154" s="339">
        <v>1</v>
      </c>
      <c r="AX154" s="339">
        <v>1.25</v>
      </c>
      <c r="AY154" s="6"/>
      <c r="AZ154" s="6"/>
      <c r="BA154" s="6"/>
      <c r="BB154" s="6"/>
      <c r="BC154" s="6"/>
      <c r="BD154" s="134"/>
      <c r="BE154" s="127"/>
    </row>
    <row r="155" spans="1:57" ht="80.099999999999994" customHeight="1" x14ac:dyDescent="0.25">
      <c r="A155" s="4">
        <v>116</v>
      </c>
      <c r="B155" s="3" t="s">
        <v>1316</v>
      </c>
      <c r="C155" s="111" t="s">
        <v>186</v>
      </c>
      <c r="D155" s="5" t="s">
        <v>61</v>
      </c>
      <c r="E155" s="3" t="s">
        <v>82</v>
      </c>
      <c r="F155" s="3" t="s">
        <v>63</v>
      </c>
      <c r="G155" s="3" t="s">
        <v>64</v>
      </c>
      <c r="H155" s="3" t="s">
        <v>65</v>
      </c>
      <c r="I155" s="3" t="s">
        <v>66</v>
      </c>
      <c r="J155" s="3" t="s">
        <v>83</v>
      </c>
      <c r="K155" s="6" t="s">
        <v>97</v>
      </c>
      <c r="L155" s="3" t="s">
        <v>1380</v>
      </c>
      <c r="M155" s="5">
        <v>72</v>
      </c>
      <c r="N155" s="3" t="s">
        <v>1374</v>
      </c>
      <c r="O155" s="3" t="s">
        <v>1381</v>
      </c>
      <c r="P155" s="115" t="s">
        <v>72</v>
      </c>
      <c r="Q155" s="3" t="s">
        <v>1382</v>
      </c>
      <c r="R155" s="115" t="s">
        <v>138</v>
      </c>
      <c r="S155" s="114" t="s">
        <v>75</v>
      </c>
      <c r="T155" s="116" t="s">
        <v>76</v>
      </c>
      <c r="U155" s="20">
        <f>19*4</f>
        <v>76</v>
      </c>
      <c r="V155" s="15">
        <f>20*4</f>
        <v>80</v>
      </c>
      <c r="W155" s="15">
        <f>21*4</f>
        <v>84</v>
      </c>
      <c r="X155" s="15">
        <f>22*4</f>
        <v>88</v>
      </c>
      <c r="Y155" s="256">
        <v>328</v>
      </c>
      <c r="Z155" s="149">
        <v>0</v>
      </c>
      <c r="AA155" s="18">
        <v>0</v>
      </c>
      <c r="AB155" s="367" t="s">
        <v>1383</v>
      </c>
      <c r="AC155" s="25" t="s">
        <v>1322</v>
      </c>
      <c r="AD155" s="245" t="s">
        <v>1355</v>
      </c>
      <c r="AE155" s="22">
        <v>40</v>
      </c>
      <c r="AF155" s="53">
        <f>+AE155/W155</f>
        <v>0.47619047619047616</v>
      </c>
      <c r="AG155" s="131" t="s">
        <v>1384</v>
      </c>
      <c r="AH155" s="25" t="s">
        <v>1325</v>
      </c>
      <c r="AI155" s="247" t="s">
        <v>1385</v>
      </c>
      <c r="AJ155" s="3"/>
      <c r="AK155" s="3"/>
      <c r="AL155" s="11"/>
      <c r="AM155" s="3"/>
      <c r="AN155" s="3"/>
      <c r="AO155" s="10"/>
      <c r="AP155" s="10"/>
      <c r="AQ155" s="131"/>
      <c r="AR155" s="10"/>
      <c r="AS155" s="10"/>
      <c r="AT155" s="227">
        <v>40</v>
      </c>
      <c r="AU155" s="366">
        <v>0.47620000000000001</v>
      </c>
      <c r="AV155" s="10"/>
      <c r="AW155" s="339">
        <v>1</v>
      </c>
      <c r="AX155" s="339">
        <v>1</v>
      </c>
      <c r="AY155" s="6"/>
      <c r="AZ155" s="6"/>
      <c r="BA155" s="6"/>
      <c r="BB155" s="6"/>
      <c r="BC155" s="6"/>
      <c r="BD155" s="134"/>
      <c r="BE155" s="127"/>
    </row>
    <row r="156" spans="1:57" ht="80.099999999999994" customHeight="1" thickBot="1" x14ac:dyDescent="0.3">
      <c r="A156" s="368">
        <v>117</v>
      </c>
      <c r="B156" s="369" t="s">
        <v>1316</v>
      </c>
      <c r="C156" s="111" t="s">
        <v>186</v>
      </c>
      <c r="D156" s="370" t="s">
        <v>61</v>
      </c>
      <c r="E156" s="369" t="s">
        <v>82</v>
      </c>
      <c r="F156" s="369" t="s">
        <v>63</v>
      </c>
      <c r="G156" s="369" t="s">
        <v>64</v>
      </c>
      <c r="H156" s="369" t="s">
        <v>1027</v>
      </c>
      <c r="I156" s="369" t="s">
        <v>95</v>
      </c>
      <c r="J156" s="369" t="s">
        <v>96</v>
      </c>
      <c r="K156" s="369" t="s">
        <v>109</v>
      </c>
      <c r="L156" s="369" t="s">
        <v>1386</v>
      </c>
      <c r="M156" s="371">
        <v>0.8</v>
      </c>
      <c r="N156" s="3" t="s">
        <v>1387</v>
      </c>
      <c r="O156" s="369" t="s">
        <v>1388</v>
      </c>
      <c r="P156" s="115" t="s">
        <v>101</v>
      </c>
      <c r="Q156" s="369" t="s">
        <v>1389</v>
      </c>
      <c r="R156" s="115" t="s">
        <v>74</v>
      </c>
      <c r="S156" s="114" t="s">
        <v>75</v>
      </c>
      <c r="T156" s="116" t="s">
        <v>76</v>
      </c>
      <c r="U156" s="372">
        <v>0.8</v>
      </c>
      <c r="V156" s="371">
        <v>0.82</v>
      </c>
      <c r="W156" s="371">
        <v>0.84</v>
      </c>
      <c r="X156" s="371">
        <v>0.86</v>
      </c>
      <c r="Y156" s="373">
        <v>0.86</v>
      </c>
      <c r="Z156" s="374">
        <v>0</v>
      </c>
      <c r="AA156" s="375">
        <v>0</v>
      </c>
      <c r="AB156" s="376" t="s">
        <v>1390</v>
      </c>
      <c r="AC156" s="377" t="s">
        <v>1322</v>
      </c>
      <c r="AD156" s="247" t="s">
        <v>1355</v>
      </c>
      <c r="AE156" s="378" t="s">
        <v>93</v>
      </c>
      <c r="AF156" s="379">
        <v>0</v>
      </c>
      <c r="AG156" s="380" t="s">
        <v>1391</v>
      </c>
      <c r="AH156" s="377" t="s">
        <v>1325</v>
      </c>
      <c r="AI156" s="381" t="s">
        <v>1392</v>
      </c>
      <c r="AJ156" s="369"/>
      <c r="AK156" s="369"/>
      <c r="AL156" s="382"/>
      <c r="AM156" s="369"/>
      <c r="AN156" s="369"/>
      <c r="AO156" s="383"/>
      <c r="AP156" s="383"/>
      <c r="AQ156" s="380"/>
      <c r="AR156" s="383"/>
      <c r="AS156" s="383"/>
      <c r="AT156" s="384">
        <v>0</v>
      </c>
      <c r="AU156" s="385">
        <v>0</v>
      </c>
      <c r="AV156" s="383"/>
      <c r="AW156" s="386">
        <v>1.1625000000000001</v>
      </c>
      <c r="AX156" s="386">
        <v>1.2050000000000001</v>
      </c>
      <c r="AY156" s="387"/>
      <c r="AZ156" s="387"/>
      <c r="BA156" s="387"/>
      <c r="BB156" s="387"/>
      <c r="BC156" s="387"/>
      <c r="BD156" s="388"/>
      <c r="BE156" s="127"/>
    </row>
    <row r="159" spans="1:57" x14ac:dyDescent="0.25">
      <c r="AE159" s="168">
        <v>106</v>
      </c>
      <c r="AF159" s="168">
        <v>100</v>
      </c>
    </row>
    <row r="161" spans="5:25" x14ac:dyDescent="0.25">
      <c r="E161" s="452" t="s">
        <v>1393</v>
      </c>
      <c r="F161" s="453"/>
      <c r="G161" s="454" t="s">
        <v>1394</v>
      </c>
      <c r="H161" s="455"/>
      <c r="I161" s="455"/>
      <c r="J161" s="455"/>
      <c r="K161" s="455"/>
      <c r="L161" s="455"/>
      <c r="M161" s="455"/>
      <c r="N161" s="455"/>
      <c r="O161" s="455"/>
      <c r="P161" s="455"/>
      <c r="Q161" s="455"/>
      <c r="R161" s="455"/>
      <c r="S161" s="455"/>
      <c r="T161" s="455"/>
      <c r="U161" s="455"/>
      <c r="V161" s="455"/>
      <c r="W161" s="455"/>
      <c r="X161" s="456"/>
      <c r="Y161" s="390"/>
    </row>
    <row r="162" spans="5:25" x14ac:dyDescent="0.25">
      <c r="E162" s="452" t="s">
        <v>1395</v>
      </c>
      <c r="F162" s="453"/>
      <c r="G162" s="457"/>
      <c r="H162" s="458"/>
      <c r="I162" s="458"/>
      <c r="J162" s="458"/>
      <c r="K162" s="458"/>
      <c r="L162" s="458"/>
      <c r="M162" s="458"/>
      <c r="N162" s="458"/>
      <c r="O162" s="458"/>
      <c r="P162" s="458"/>
      <c r="Q162" s="458"/>
      <c r="R162" s="458"/>
      <c r="S162" s="458"/>
      <c r="T162" s="458"/>
      <c r="U162" s="458"/>
      <c r="V162" s="458"/>
      <c r="W162" s="458"/>
      <c r="X162" s="459"/>
      <c r="Y162" s="390"/>
    </row>
    <row r="163" spans="5:25" x14ac:dyDescent="0.25">
      <c r="E163" s="460">
        <v>45823</v>
      </c>
      <c r="F163" s="461"/>
      <c r="G163" s="462"/>
      <c r="H163" s="463"/>
      <c r="I163" s="463"/>
      <c r="J163" s="463"/>
      <c r="K163" s="463"/>
      <c r="L163" s="463"/>
      <c r="M163" s="463"/>
      <c r="N163" s="463"/>
      <c r="O163" s="463"/>
      <c r="P163" s="463"/>
      <c r="Q163" s="463"/>
      <c r="R163" s="463"/>
      <c r="S163" s="463"/>
      <c r="T163" s="463"/>
      <c r="U163" s="463"/>
      <c r="V163" s="463"/>
      <c r="W163" s="463"/>
      <c r="X163" s="464"/>
    </row>
    <row r="164" spans="5:25" x14ac:dyDescent="0.25">
      <c r="E164" s="460"/>
      <c r="F164" s="461"/>
      <c r="G164" s="462"/>
      <c r="H164" s="463"/>
      <c r="I164" s="463"/>
      <c r="J164" s="463"/>
      <c r="K164" s="463"/>
      <c r="L164" s="463"/>
      <c r="M164" s="463"/>
      <c r="N164" s="463"/>
      <c r="O164" s="463"/>
      <c r="P164" s="463"/>
      <c r="Q164" s="463"/>
      <c r="R164" s="463"/>
      <c r="S164" s="463"/>
      <c r="T164" s="463"/>
      <c r="U164" s="463"/>
      <c r="V164" s="463"/>
      <c r="W164" s="463"/>
      <c r="X164" s="464"/>
    </row>
    <row r="165" spans="5:25" x14ac:dyDescent="0.25">
      <c r="E165" s="460"/>
      <c r="F165" s="461"/>
      <c r="G165" s="462"/>
      <c r="H165" s="463"/>
      <c r="I165" s="463"/>
      <c r="J165" s="463"/>
      <c r="K165" s="463"/>
      <c r="L165" s="463"/>
      <c r="M165" s="463"/>
      <c r="N165" s="463"/>
      <c r="O165" s="463"/>
      <c r="P165" s="463"/>
      <c r="Q165" s="463"/>
      <c r="R165" s="463"/>
      <c r="S165" s="463"/>
      <c r="T165" s="463"/>
      <c r="U165" s="463"/>
      <c r="V165" s="463"/>
      <c r="W165" s="463"/>
      <c r="X165" s="464"/>
    </row>
    <row r="166" spans="5:25" x14ac:dyDescent="0.25">
      <c r="E166" s="460"/>
      <c r="F166" s="461"/>
      <c r="G166" s="462"/>
      <c r="H166" s="463"/>
      <c r="I166" s="463"/>
      <c r="J166" s="463"/>
      <c r="K166" s="463"/>
      <c r="L166" s="463"/>
      <c r="M166" s="463"/>
      <c r="N166" s="463"/>
      <c r="O166" s="463"/>
      <c r="P166" s="463"/>
      <c r="Q166" s="463"/>
      <c r="R166" s="463"/>
      <c r="S166" s="463"/>
      <c r="T166" s="463"/>
      <c r="U166" s="463"/>
      <c r="V166" s="463"/>
      <c r="W166" s="463"/>
      <c r="X166" s="464"/>
    </row>
    <row r="167" spans="5:25" x14ac:dyDescent="0.25">
      <c r="E167" s="460"/>
      <c r="F167" s="461"/>
      <c r="G167" s="462"/>
      <c r="H167" s="463"/>
      <c r="I167" s="463"/>
      <c r="J167" s="463"/>
      <c r="K167" s="463"/>
      <c r="L167" s="463"/>
      <c r="M167" s="463"/>
      <c r="N167" s="463"/>
      <c r="O167" s="463"/>
      <c r="P167" s="463"/>
      <c r="Q167" s="463"/>
      <c r="R167" s="463"/>
      <c r="S167" s="463"/>
      <c r="T167" s="463"/>
      <c r="U167" s="463"/>
      <c r="V167" s="463"/>
      <c r="W167" s="463"/>
      <c r="X167" s="464"/>
    </row>
    <row r="168" spans="5:25" x14ac:dyDescent="0.25">
      <c r="E168" s="460"/>
      <c r="F168" s="461"/>
      <c r="G168" s="462"/>
      <c r="H168" s="463"/>
      <c r="I168" s="463"/>
      <c r="J168" s="463"/>
      <c r="K168" s="463"/>
      <c r="L168" s="463"/>
      <c r="M168" s="463"/>
      <c r="N168" s="463"/>
      <c r="O168" s="463"/>
      <c r="P168" s="463"/>
      <c r="Q168" s="463"/>
      <c r="R168" s="463"/>
      <c r="S168" s="463"/>
      <c r="T168" s="463"/>
      <c r="U168" s="463"/>
      <c r="V168" s="463"/>
      <c r="W168" s="463"/>
      <c r="X168" s="464"/>
    </row>
    <row r="169" spans="5:25" x14ac:dyDescent="0.25">
      <c r="E169" s="460"/>
      <c r="F169" s="461"/>
      <c r="G169" s="462"/>
      <c r="H169" s="463"/>
      <c r="I169" s="463"/>
      <c r="J169" s="463"/>
      <c r="K169" s="463"/>
      <c r="L169" s="463"/>
      <c r="M169" s="463"/>
      <c r="N169" s="463"/>
      <c r="O169" s="463"/>
      <c r="P169" s="463"/>
      <c r="Q169" s="463"/>
      <c r="R169" s="463"/>
      <c r="S169" s="463"/>
      <c r="T169" s="463"/>
      <c r="U169" s="463"/>
      <c r="V169" s="463"/>
      <c r="W169" s="463"/>
      <c r="X169" s="464"/>
    </row>
    <row r="170" spans="5:25" x14ac:dyDescent="0.25">
      <c r="E170" s="460"/>
      <c r="F170" s="461"/>
      <c r="G170" s="462"/>
      <c r="H170" s="463"/>
      <c r="I170" s="463"/>
      <c r="J170" s="463"/>
      <c r="K170" s="463"/>
      <c r="L170" s="463"/>
      <c r="M170" s="463"/>
      <c r="N170" s="463"/>
      <c r="O170" s="463"/>
      <c r="P170" s="463"/>
      <c r="Q170" s="463"/>
      <c r="R170" s="463"/>
      <c r="S170" s="463"/>
      <c r="T170" s="463"/>
      <c r="U170" s="463"/>
      <c r="V170" s="463"/>
      <c r="W170" s="463"/>
      <c r="X170" s="464"/>
    </row>
    <row r="171" spans="5:25" x14ac:dyDescent="0.25">
      <c r="E171" s="462"/>
      <c r="F171" s="464"/>
      <c r="G171" s="462"/>
      <c r="H171" s="463"/>
      <c r="I171" s="463"/>
      <c r="J171" s="463"/>
      <c r="K171" s="463"/>
      <c r="L171" s="463"/>
      <c r="M171" s="463"/>
      <c r="N171" s="463"/>
      <c r="O171" s="463"/>
      <c r="P171" s="463"/>
      <c r="Q171" s="463"/>
      <c r="R171" s="463"/>
      <c r="S171" s="463"/>
      <c r="T171" s="463"/>
      <c r="U171" s="463"/>
      <c r="V171" s="463"/>
      <c r="W171" s="463"/>
      <c r="X171" s="464"/>
    </row>
    <row r="172" spans="5:25" x14ac:dyDescent="0.25">
      <c r="E172" s="462"/>
      <c r="F172" s="464"/>
      <c r="G172" s="462"/>
      <c r="H172" s="463"/>
      <c r="I172" s="463"/>
      <c r="J172" s="463"/>
      <c r="K172" s="463"/>
      <c r="L172" s="463"/>
      <c r="M172" s="463"/>
      <c r="N172" s="463"/>
      <c r="O172" s="463"/>
      <c r="P172" s="463"/>
      <c r="Q172" s="463"/>
      <c r="R172" s="463"/>
      <c r="S172" s="463"/>
      <c r="T172" s="463"/>
      <c r="U172" s="463"/>
      <c r="V172" s="463"/>
      <c r="W172" s="463"/>
      <c r="X172" s="464"/>
    </row>
  </sheetData>
  <sheetProtection algorithmName="SHA-512" hashValue="31aUnhFBRBnIzPGeR4zbYGKLz1wHU0SUtsl8GGBIX5doWrnHPbEKVh/Dc7XM3mWKmuQ7pr18NDdAHY4K/ApqRg==" saltValue="4XqEMOMpGke7gM54quWuBQ==" spinCount="100000" sheet="1" formatCells="0" formatColumns="0" formatRows="0" insertColumns="0" insertRows="0" insertHyperlinks="0" deleteColumns="0" deleteRows="0" sort="0" autoFilter="0" pivotTables="0"/>
  <protectedRanges>
    <protectedRange sqref="N124:N156 N9:N122" name="Rango1"/>
    <protectedRange sqref="P9:P156" name="Rango2"/>
    <protectedRange sqref="R114:T156 R111:R113 T111:T113 R9:T110" name="Rango3"/>
    <protectedRange sqref="AC9:AD65 AD72:AD75 AC76:AD156 AC68:AD71 AD67" name="Rango4"/>
    <protectedRange sqref="AG119:AH156 AH118 AG9:AH117 AT19:AU19 AU17 AT35:AU36 AT38:AU38 AT40:AU42 AE9:AF9 AC72:AC75 AT81 AT102:AU103 AF11:AF87 AC66:AC67 AE82:AE87 AT140:AU140 AT150:AU150 AE88:AF156 AE10:AE80 AT68:AU68 AT70:AU71" name="Rango5"/>
    <protectedRange sqref="AT9:AV16 AT20:AV34 AV19 AT18:AV18 AT17 AV17 AT37:AV37 AV35:AV36 AT39:AV39 AV38 AV40:AV42 AV102:AV103 AF10 AT104:AV139 AT82:AT101 AT43:AV67 AT141:AV149 AV140 AT151:AV156 AV150 AV68 AT72:AT80 AU72:AV101 AV70:AV71 AT69:AV69" name="Rango6"/>
    <protectedRange sqref="S111:S113" name="Rango3_1"/>
    <protectedRange sqref="N123" name="Rango1_1"/>
    <protectedRange sqref="AG118" name="Rango5_1"/>
    <protectedRange sqref="N1:N1048576" name="Rango10"/>
    <protectedRange sqref="P1:P1048576" name="Rango11"/>
    <protectedRange sqref="AZ11" name="Rango12"/>
    <protectedRange sqref="R1:T1048576" name="Rango13"/>
    <protectedRange sqref="S1:S1048576" name="Rango14"/>
    <protectedRange sqref="Z1:AA1048576" name="Rango15"/>
    <protectedRange sqref="AC1:AD65 AD72:AD75 AC76:AD1048576 AC68:AD71 AD67" name="Rango16"/>
    <protectedRange sqref="AE1:AF9 AT81 AT102:AU103 AF11:AF87 AE82:AE87 AT140:AU140 AT150:AU150 AE88:AF1048576 AE10:AE80 AT68:AU68 AT70:AU71" name="Rango17"/>
    <protectedRange sqref="AF10 AI104:AX139 AV102:AX103 AI1:AS65 AT82:AT101 AY130:AZ132 AI67:AS103 AJ66:AS66 AI141:AX149 AI140:AS140 AV140:AX140 AI151:AX1048576 AI150:AS150 AV150:AX150 AT1:AX67 AV68:AX68 AT72:AT80 AU72:AX101 AV70:AX71 AT69:AX69" name="Rango18"/>
    <protectedRange sqref="M86" name="Rango19"/>
    <protectedRange sqref="O86:O103" name="Rango20"/>
    <protectedRange sqref="Q86:Q103" name="Rango21"/>
    <protectedRange sqref="U86:Y103" name="Rango22"/>
    <protectedRange sqref="Q86" name="Rango23"/>
    <protectedRange sqref="BE86:BE103" name="Rango24"/>
    <protectedRange sqref="M87" name="Rango25"/>
    <protectedRange sqref="M90" name="Rango26"/>
    <protectedRange sqref="M91" name="Rango27"/>
    <protectedRange sqref="Z91" name="Rango28"/>
  </protectedRanges>
  <autoFilter ref="A8:BG156" xr:uid="{9DDC2679-8FDA-44BA-B1E5-5547AFE2FB6A}">
    <filterColumn colId="1">
      <filters>
        <filter val="ADMINISTRADORA DE LOS RECUROS DEL SISTEMA DE SEGURIDAD SOCIAL EN SALUD - ADRES"/>
        <filter val="CENTRO DERMATOLOGICO FEDERICO LLERAS ACOSTA"/>
        <filter val="FONDO DE PASIVO SOCIAL DE FERROCARRILES NACIONALES DE COLOMBIA - FONFERROCARRILES"/>
        <filter val="FONDO DE PREVISIÓN SOCIAL DEL CONGRESO DE LA REPÚBLICA - FONPRECON"/>
        <filter val="IETS - INSTITUTO DE EVALUACION TECNOLOGICA EN SALUD"/>
        <filter val="INSTITUTO NACIONAL DE CANCEROLOGÍA - INC"/>
        <filter val="INSTITUTO NACIONAL DE SALUD - INS"/>
        <filter val="INTITUTO NACIONAL DE VIGILANCIA DE MEDICAMENTOS Y ALIMENTOS – INVIMA"/>
        <filter val="SANATORIO AGUA DE DIOS"/>
        <filter val="SANATORIO DE CONTRATACIÓN"/>
        <filter val="SUPERINTENDENCIA NACIONAL DE SALUD - SUPERSALUD"/>
      </filters>
    </filterColumn>
  </autoFilter>
  <mergeCells count="53">
    <mergeCell ref="E172:F172"/>
    <mergeCell ref="G172:X172"/>
    <mergeCell ref="E169:F169"/>
    <mergeCell ref="G169:X169"/>
    <mergeCell ref="E170:F170"/>
    <mergeCell ref="G170:X170"/>
    <mergeCell ref="E171:F171"/>
    <mergeCell ref="G171:X171"/>
    <mergeCell ref="E166:F166"/>
    <mergeCell ref="G166:X166"/>
    <mergeCell ref="E167:F167"/>
    <mergeCell ref="G167:X167"/>
    <mergeCell ref="E168:F168"/>
    <mergeCell ref="G168:X168"/>
    <mergeCell ref="E163:F163"/>
    <mergeCell ref="G163:X163"/>
    <mergeCell ref="E164:F164"/>
    <mergeCell ref="G164:X164"/>
    <mergeCell ref="E165:F165"/>
    <mergeCell ref="G165:X165"/>
    <mergeCell ref="AO7:AS7"/>
    <mergeCell ref="AT7:AU7"/>
    <mergeCell ref="AW7:BD7"/>
    <mergeCell ref="E161:F161"/>
    <mergeCell ref="G161:X162"/>
    <mergeCell ref="E162:F162"/>
    <mergeCell ref="A7:M7"/>
    <mergeCell ref="N7:T7"/>
    <mergeCell ref="U7:Y7"/>
    <mergeCell ref="Z7:AD7"/>
    <mergeCell ref="AE7:AI7"/>
    <mergeCell ref="AJ7:AN7"/>
    <mergeCell ref="AV5:BD5"/>
    <mergeCell ref="Z6:AD6"/>
    <mergeCell ref="AE6:AI6"/>
    <mergeCell ref="AJ6:AN6"/>
    <mergeCell ref="AO6:AU6"/>
    <mergeCell ref="AV6:BD6"/>
    <mergeCell ref="D4:AU4"/>
    <mergeCell ref="A5:E6"/>
    <mergeCell ref="F5:F6"/>
    <mergeCell ref="G5:X6"/>
    <mergeCell ref="Y5:Y6"/>
    <mergeCell ref="Z5:AU5"/>
    <mergeCell ref="A1:E2"/>
    <mergeCell ref="F1:H1"/>
    <mergeCell ref="I1:AN1"/>
    <mergeCell ref="AO1:AP1"/>
    <mergeCell ref="AQ1:AU1"/>
    <mergeCell ref="F2:H2"/>
    <mergeCell ref="I2:AN2"/>
    <mergeCell ref="AO2:AP2"/>
    <mergeCell ref="AQ2:AU2"/>
  </mergeCells>
  <conditionalFormatting sqref="B8:C8">
    <cfRule type="duplicateValues" dxfId="5" priority="3"/>
  </conditionalFormatting>
  <conditionalFormatting sqref="L8">
    <cfRule type="duplicateValues" dxfId="4" priority="1"/>
    <cfRule type="duplicateValues" dxfId="3" priority="2"/>
  </conditionalFormatting>
  <dataValidations count="2">
    <dataValidation type="list" allowBlank="1" showErrorMessage="1" sqref="B63:B72" xr:uid="{62D12EBF-3B24-4A3F-8D94-01270E03DE4A}">
      <formula1>#REF!</formula1>
    </dataValidation>
    <dataValidation allowBlank="1" showInputMessage="1" showErrorMessage="1" prompt="Seleccione... - Selecione un elemento de la lista" sqref="K21 K43" xr:uid="{B0A7B0C8-4634-495E-8040-B9D4760917EC}"/>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86F2CEC-FF53-4204-998D-A326B990C0D0}">
          <x14:formula1>
            <xm:f>'https://minsaludcol-my.sharepoint.com/personal/vgrosso_minsalud_gov_co/Documents/2025/PES/PES 2025 Trim 2/[Formato PES_3Jul2025 -2.xlsx]Listas'!#REF!</xm:f>
          </x14:formula1>
          <xm:sqref>C127:C146 S127:T127 R78 R104:R105 R127:R128 T72:T73 T76 P104:P105 C72:C125 S62 S70 C9:C65 S83 P127:P128 P58:P62 P70 P72 R72:S72</xm:sqref>
        </x14:dataValidation>
        <x14:dataValidation type="list" allowBlank="1" showInputMessage="1" showErrorMessage="1" xr:uid="{E2320EEC-70B0-4D98-93A3-574D03987E4D}">
          <x14:formula1>
            <xm:f>Listas!$A$3:$A$5</xm:f>
          </x14:formula1>
          <xm:sqref>P9:P57 P63:P69 P71 P129:P156 P106:P126 P73:P86 P90:P92 P101:P103</xm:sqref>
        </x14:dataValidation>
        <x14:dataValidation type="list" allowBlank="1" showInputMessage="1" showErrorMessage="1" xr:uid="{5CEB4C0B-78BC-404F-BB4E-48C9E17CB1DF}">
          <x14:formula1>
            <xm:f>Listas!$N$3:$N$7</xm:f>
          </x14:formula1>
          <xm:sqref>R129:R156 R73:R77 R45:R71 R106:R126 R9:R34 R79:R86 R90:R92 R101:R103</xm:sqref>
        </x14:dataValidation>
        <x14:dataValidation type="list" allowBlank="1" showInputMessage="1" showErrorMessage="1" xr:uid="{2405597D-51AE-4B08-9D19-11149992CB0E}">
          <x14:formula1>
            <xm:f>Listas!$K$3:$K$6</xm:f>
          </x14:formula1>
          <xm:sqref>T128:T156 T74:T75 T13:T71 T77:T86 T90:T92 T101:T126</xm:sqref>
        </x14:dataValidation>
        <x14:dataValidation type="list" allowBlank="1" showInputMessage="1" showErrorMessage="1" xr:uid="{57631ABE-F846-476B-A070-82F66E811E91}">
          <x14:formula1>
            <xm:f>Listas!$O$3:$O$11</xm:f>
          </x14:formula1>
          <xm:sqref>C66:C71 C126 C147:C156</xm:sqref>
        </x14:dataValidation>
        <x14:dataValidation type="list" allowBlank="1" showInputMessage="1" showErrorMessage="1" xr:uid="{789B8757-7278-40EF-BEA5-475D8AB227DA}">
          <x14:formula1>
            <xm:f>Listas!$L$3:$L$5</xm:f>
          </x14:formula1>
          <xm:sqref>S128:S156 S63:S69 S71 S73:S82 S45:S61 S9:S10 S13:S34 S84:S86 S90:S92 S101:S126</xm:sqref>
        </x14:dataValidation>
        <x14:dataValidation type="list" allowBlank="1" showInputMessage="1" showErrorMessage="1" xr:uid="{5C31A813-1A80-4E54-8840-46EF2399CD2C}">
          <x14:formula1>
            <xm:f>Listas!$P$3:$P$7</xm:f>
          </x14:formula1>
          <xm:sqref>S35:S44</xm:sqref>
        </x14:dataValidation>
        <x14:dataValidation type="list" allowBlank="1" showInputMessage="1" showErrorMessage="1" xr:uid="{ABC69D8B-52D4-4219-BFBF-0C92055BB67D}">
          <x14:formula1>
            <xm:f>Listas!$Q$3:$Q$8</xm:f>
          </x14:formula1>
          <xm:sqref>R35:R44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D171D-0FE5-4767-8693-997EC15C8FFD}">
  <sheetPr codeName="Hoja2" filterMode="1">
    <tabColor theme="4"/>
  </sheetPr>
  <dimension ref="A1:AW77"/>
  <sheetViews>
    <sheetView tabSelected="1" topLeftCell="AL1" zoomScale="150" zoomScaleNormal="150" workbookViewId="0">
      <pane ySplit="37" topLeftCell="A38" activePane="bottomLeft" state="frozen"/>
      <selection activeCell="C1" sqref="C1"/>
      <selection pane="bottomLeft" activeCell="AV49" sqref="AV49"/>
    </sheetView>
  </sheetViews>
  <sheetFormatPr baseColWidth="10" defaultColWidth="9.140625" defaultRowHeight="15" x14ac:dyDescent="0.25"/>
  <cols>
    <col min="2" max="2" width="18.85546875" customWidth="1"/>
    <col min="6" max="6" width="17.7109375" customWidth="1"/>
    <col min="7" max="7" width="15" customWidth="1"/>
    <col min="13" max="13" width="13.42578125" customWidth="1"/>
    <col min="15" max="15" width="12.140625" customWidth="1"/>
    <col min="17" max="17" width="11.28515625" customWidth="1"/>
    <col min="28" max="28" width="16.42578125" customWidth="1"/>
    <col min="29" max="29" width="14.85546875" customWidth="1"/>
    <col min="32" max="32" width="13.85546875" customWidth="1"/>
    <col min="33" max="33" width="11.7109375" customWidth="1"/>
    <col min="34" max="34" width="13.42578125" customWidth="1"/>
    <col min="35" max="35" width="13.7109375" customWidth="1"/>
    <col min="40" max="40" width="10.85546875" customWidth="1"/>
    <col min="42" max="42" width="15.42578125" customWidth="1"/>
    <col min="46" max="46" width="12.28515625" customWidth="1"/>
    <col min="47" max="47" width="20.85546875" customWidth="1"/>
    <col min="48" max="48" width="13" customWidth="1"/>
    <col min="49" max="49" width="40.140625" customWidth="1"/>
  </cols>
  <sheetData>
    <row r="1" spans="1:49" ht="90" customHeight="1" x14ac:dyDescent="0.25">
      <c r="A1" s="101" t="s">
        <v>20</v>
      </c>
      <c r="B1" s="101" t="s">
        <v>21</v>
      </c>
      <c r="C1" s="101" t="s">
        <v>22</v>
      </c>
      <c r="D1" s="101" t="s">
        <v>23</v>
      </c>
      <c r="E1" s="101" t="s">
        <v>24</v>
      </c>
      <c r="F1" s="101" t="s">
        <v>25</v>
      </c>
      <c r="G1" s="101" t="s">
        <v>26</v>
      </c>
      <c r="H1" s="101" t="s">
        <v>27</v>
      </c>
      <c r="I1" s="101" t="s">
        <v>28</v>
      </c>
      <c r="J1" s="102" t="s">
        <v>29</v>
      </c>
      <c r="K1" s="101" t="s">
        <v>30</v>
      </c>
      <c r="L1" s="101" t="s">
        <v>31</v>
      </c>
      <c r="M1" s="101" t="s">
        <v>32</v>
      </c>
      <c r="N1" s="101" t="s">
        <v>33</v>
      </c>
      <c r="O1" s="101" t="s">
        <v>34</v>
      </c>
      <c r="P1" s="103" t="s">
        <v>35</v>
      </c>
      <c r="Q1" s="101" t="s">
        <v>36</v>
      </c>
      <c r="R1" s="101" t="s">
        <v>37</v>
      </c>
      <c r="S1" s="101" t="s">
        <v>38</v>
      </c>
      <c r="T1" s="101" t="s">
        <v>39</v>
      </c>
      <c r="U1" s="101">
        <v>2023</v>
      </c>
      <c r="V1" s="101">
        <v>2024</v>
      </c>
      <c r="W1" s="101">
        <v>2025</v>
      </c>
      <c r="X1" s="101">
        <v>2026</v>
      </c>
      <c r="Y1" s="101" t="s">
        <v>40</v>
      </c>
      <c r="Z1" s="104" t="s">
        <v>41</v>
      </c>
      <c r="AA1" s="101" t="s">
        <v>42</v>
      </c>
      <c r="AB1" s="101" t="s">
        <v>43</v>
      </c>
      <c r="AC1" s="101" t="s">
        <v>45</v>
      </c>
      <c r="AD1" s="101" t="s">
        <v>46</v>
      </c>
      <c r="AE1" s="101" t="s">
        <v>47</v>
      </c>
      <c r="AF1" s="101" t="s">
        <v>43</v>
      </c>
      <c r="AG1" s="84" t="s">
        <v>48</v>
      </c>
      <c r="AH1" s="101" t="s">
        <v>45</v>
      </c>
      <c r="AI1" s="101" t="s">
        <v>50</v>
      </c>
      <c r="AJ1" s="101" t="s">
        <v>51</v>
      </c>
      <c r="AK1" s="101" t="s">
        <v>52</v>
      </c>
      <c r="AL1" s="105">
        <v>2023</v>
      </c>
      <c r="AM1" s="105">
        <v>2024</v>
      </c>
      <c r="AN1" s="105">
        <v>2025</v>
      </c>
      <c r="AO1" s="105">
        <v>2026</v>
      </c>
      <c r="AP1" s="105" t="s">
        <v>53</v>
      </c>
      <c r="AQ1" s="106">
        <v>100</v>
      </c>
      <c r="AR1" s="106" t="s">
        <v>54</v>
      </c>
      <c r="AS1" s="393" t="s">
        <v>55</v>
      </c>
      <c r="AT1" s="391" t="s">
        <v>56</v>
      </c>
      <c r="AU1" s="392" t="s">
        <v>57</v>
      </c>
      <c r="AV1" s="392" t="s">
        <v>58</v>
      </c>
      <c r="AW1" s="401" t="s">
        <v>1396</v>
      </c>
    </row>
    <row r="2" spans="1:49" ht="90" hidden="1" customHeight="1" x14ac:dyDescent="0.25">
      <c r="A2" s="110">
        <v>1</v>
      </c>
      <c r="B2" s="111" t="s">
        <v>59</v>
      </c>
      <c r="C2" s="111" t="s">
        <v>60</v>
      </c>
      <c r="D2" s="2" t="s">
        <v>61</v>
      </c>
      <c r="E2" s="112" t="s">
        <v>62</v>
      </c>
      <c r="F2" s="112" t="s">
        <v>63</v>
      </c>
      <c r="G2" s="112" t="s">
        <v>64</v>
      </c>
      <c r="H2" s="112" t="s">
        <v>65</v>
      </c>
      <c r="I2" s="112" t="s">
        <v>66</v>
      </c>
      <c r="J2" s="112" t="s">
        <v>67</v>
      </c>
      <c r="K2" s="111" t="s">
        <v>68</v>
      </c>
      <c r="L2" s="111" t="s">
        <v>69</v>
      </c>
      <c r="M2" s="113">
        <v>0</v>
      </c>
      <c r="N2" s="114" t="s">
        <v>70</v>
      </c>
      <c r="O2" s="111" t="s">
        <v>71</v>
      </c>
      <c r="P2" s="115" t="s">
        <v>72</v>
      </c>
      <c r="Q2" s="3" t="s">
        <v>73</v>
      </c>
      <c r="R2" s="115" t="s">
        <v>74</v>
      </c>
      <c r="S2" s="114" t="s">
        <v>75</v>
      </c>
      <c r="T2" s="116" t="s">
        <v>76</v>
      </c>
      <c r="U2" s="117">
        <v>0.05</v>
      </c>
      <c r="V2" s="113">
        <v>0.3</v>
      </c>
      <c r="W2" s="113">
        <v>0.55000000000000004</v>
      </c>
      <c r="X2" s="113">
        <v>0.8</v>
      </c>
      <c r="Y2" s="118">
        <v>0.8</v>
      </c>
      <c r="Z2" s="119">
        <v>0.35</v>
      </c>
      <c r="AA2" s="120">
        <v>0.63636363636363624</v>
      </c>
      <c r="AB2" s="121" t="s">
        <v>77</v>
      </c>
      <c r="AC2" s="111" t="s">
        <v>78</v>
      </c>
      <c r="AD2" s="71">
        <v>0.41660000000000003</v>
      </c>
      <c r="AE2" s="72">
        <v>0.75749999999999995</v>
      </c>
      <c r="AF2" s="73" t="s">
        <v>79</v>
      </c>
      <c r="AG2" s="74" t="s">
        <v>80</v>
      </c>
      <c r="AH2" s="115" t="s">
        <v>81</v>
      </c>
      <c r="AI2" s="71">
        <v>0.41660000000000003</v>
      </c>
      <c r="AJ2" s="72">
        <v>0.75749999999999995</v>
      </c>
      <c r="AK2" s="75">
        <v>0</v>
      </c>
      <c r="AL2" s="124">
        <v>1</v>
      </c>
      <c r="AM2" s="125">
        <v>1</v>
      </c>
      <c r="AN2" s="112"/>
      <c r="AO2" s="112"/>
      <c r="AP2" s="112"/>
      <c r="AQ2" s="112"/>
      <c r="AR2" s="112"/>
      <c r="AS2" s="394"/>
      <c r="AT2" s="6"/>
      <c r="AU2" s="396"/>
      <c r="AV2" s="396"/>
      <c r="AW2" s="39"/>
    </row>
    <row r="3" spans="1:49" ht="90" hidden="1" customHeight="1" x14ac:dyDescent="0.25">
      <c r="A3" s="4">
        <v>2</v>
      </c>
      <c r="B3" s="3" t="s">
        <v>59</v>
      </c>
      <c r="C3" s="111" t="s">
        <v>60</v>
      </c>
      <c r="D3" s="5" t="s">
        <v>61</v>
      </c>
      <c r="E3" s="6" t="s">
        <v>82</v>
      </c>
      <c r="F3" s="6" t="s">
        <v>63</v>
      </c>
      <c r="G3" s="6" t="s">
        <v>64</v>
      </c>
      <c r="H3" s="6" t="s">
        <v>65</v>
      </c>
      <c r="I3" s="6" t="s">
        <v>66</v>
      </c>
      <c r="J3" s="6" t="s">
        <v>83</v>
      </c>
      <c r="K3" s="3" t="s">
        <v>84</v>
      </c>
      <c r="L3" s="3" t="s">
        <v>85</v>
      </c>
      <c r="M3" s="7">
        <v>0</v>
      </c>
      <c r="N3" s="6" t="s">
        <v>86</v>
      </c>
      <c r="O3" s="3" t="s">
        <v>87</v>
      </c>
      <c r="P3" s="115" t="s">
        <v>72</v>
      </c>
      <c r="Q3" s="3" t="s">
        <v>88</v>
      </c>
      <c r="R3" s="115" t="s">
        <v>74</v>
      </c>
      <c r="S3" s="114" t="s">
        <v>75</v>
      </c>
      <c r="T3" s="116" t="s">
        <v>76</v>
      </c>
      <c r="U3" s="8">
        <v>0</v>
      </c>
      <c r="V3" s="7">
        <v>0.25</v>
      </c>
      <c r="W3" s="128">
        <v>0.5</v>
      </c>
      <c r="X3" s="7">
        <v>1</v>
      </c>
      <c r="Y3" s="129">
        <v>1</v>
      </c>
      <c r="Z3" s="130">
        <v>0</v>
      </c>
      <c r="AA3" s="9">
        <v>0</v>
      </c>
      <c r="AB3" s="3" t="s">
        <v>89</v>
      </c>
      <c r="AC3" s="3" t="s">
        <v>90</v>
      </c>
      <c r="AD3" s="76">
        <v>0.35</v>
      </c>
      <c r="AE3" s="71">
        <v>0.46660000000000001</v>
      </c>
      <c r="AF3" s="74" t="s">
        <v>91</v>
      </c>
      <c r="AG3" s="74" t="s">
        <v>80</v>
      </c>
      <c r="AH3" s="10" t="s">
        <v>92</v>
      </c>
      <c r="AI3" s="76">
        <v>0.35</v>
      </c>
      <c r="AJ3" s="71">
        <v>0.46660000000000001</v>
      </c>
      <c r="AK3" s="75">
        <v>0</v>
      </c>
      <c r="AL3" s="132" t="s">
        <v>93</v>
      </c>
      <c r="AM3" s="133">
        <v>0.82</v>
      </c>
      <c r="AN3" s="6"/>
      <c r="AO3" s="6"/>
      <c r="AP3" s="6"/>
      <c r="AQ3" s="6"/>
      <c r="AR3" s="6"/>
      <c r="AS3" s="49"/>
      <c r="AT3" s="6" t="s">
        <v>94</v>
      </c>
      <c r="AU3" s="396"/>
      <c r="AV3" s="396"/>
      <c r="AW3" s="39"/>
    </row>
    <row r="4" spans="1:49" ht="90" hidden="1" customHeight="1" x14ac:dyDescent="0.25">
      <c r="A4" s="110">
        <v>3</v>
      </c>
      <c r="B4" s="3" t="s">
        <v>59</v>
      </c>
      <c r="C4" s="111" t="s">
        <v>60</v>
      </c>
      <c r="D4" s="5" t="s">
        <v>61</v>
      </c>
      <c r="E4" s="6" t="s">
        <v>82</v>
      </c>
      <c r="F4" s="6" t="s">
        <v>63</v>
      </c>
      <c r="G4" s="6" t="s">
        <v>64</v>
      </c>
      <c r="H4" s="6" t="s">
        <v>65</v>
      </c>
      <c r="I4" s="6" t="s">
        <v>95</v>
      </c>
      <c r="J4" s="6" t="s">
        <v>96</v>
      </c>
      <c r="K4" s="6" t="s">
        <v>97</v>
      </c>
      <c r="L4" s="3" t="s">
        <v>98</v>
      </c>
      <c r="M4" s="7">
        <v>0.95</v>
      </c>
      <c r="N4" s="6" t="s">
        <v>99</v>
      </c>
      <c r="O4" s="3" t="s">
        <v>100</v>
      </c>
      <c r="P4" s="115" t="s">
        <v>101</v>
      </c>
      <c r="Q4" s="3" t="s">
        <v>102</v>
      </c>
      <c r="R4" s="115" t="s">
        <v>74</v>
      </c>
      <c r="S4" s="73" t="s">
        <v>103</v>
      </c>
      <c r="T4" s="116" t="s">
        <v>104</v>
      </c>
      <c r="U4" s="8">
        <v>1</v>
      </c>
      <c r="V4" s="7">
        <v>1</v>
      </c>
      <c r="W4" s="7">
        <v>1</v>
      </c>
      <c r="X4" s="7">
        <v>1</v>
      </c>
      <c r="Y4" s="129">
        <v>1</v>
      </c>
      <c r="Z4" s="135">
        <v>0.2</v>
      </c>
      <c r="AA4" s="9">
        <v>0.2</v>
      </c>
      <c r="AB4" s="136" t="s">
        <v>105</v>
      </c>
      <c r="AC4" s="3" t="s">
        <v>106</v>
      </c>
      <c r="AD4" s="77">
        <v>0.2</v>
      </c>
      <c r="AE4" s="78">
        <v>0.2</v>
      </c>
      <c r="AF4" s="79" t="s">
        <v>107</v>
      </c>
      <c r="AG4" s="74" t="s">
        <v>80</v>
      </c>
      <c r="AH4" s="10" t="s">
        <v>108</v>
      </c>
      <c r="AI4" s="80">
        <v>0.4</v>
      </c>
      <c r="AJ4" s="81">
        <v>0.4</v>
      </c>
      <c r="AK4" s="75">
        <v>0.11</v>
      </c>
      <c r="AL4" s="132">
        <v>0.98</v>
      </c>
      <c r="AM4" s="133">
        <v>0.89</v>
      </c>
      <c r="AN4" s="6"/>
      <c r="AO4" s="6"/>
      <c r="AP4" s="6"/>
      <c r="AQ4" s="6"/>
      <c r="AR4" s="6"/>
      <c r="AS4" s="49"/>
      <c r="AT4" s="6"/>
      <c r="AU4" s="396"/>
      <c r="AV4" s="396"/>
      <c r="AW4" s="39"/>
    </row>
    <row r="5" spans="1:49" ht="90" hidden="1" customHeight="1" x14ac:dyDescent="0.25">
      <c r="A5" s="4">
        <v>4</v>
      </c>
      <c r="B5" s="3" t="s">
        <v>59</v>
      </c>
      <c r="C5" s="111" t="s">
        <v>60</v>
      </c>
      <c r="D5" s="5" t="s">
        <v>61</v>
      </c>
      <c r="E5" s="6" t="s">
        <v>82</v>
      </c>
      <c r="F5" s="6" t="s">
        <v>63</v>
      </c>
      <c r="G5" s="6" t="s">
        <v>64</v>
      </c>
      <c r="H5" s="6" t="s">
        <v>65</v>
      </c>
      <c r="I5" s="6" t="s">
        <v>66</v>
      </c>
      <c r="J5" s="6" t="s">
        <v>83</v>
      </c>
      <c r="K5" s="3" t="s">
        <v>109</v>
      </c>
      <c r="L5" s="3" t="s">
        <v>110</v>
      </c>
      <c r="M5" s="7" t="s">
        <v>111</v>
      </c>
      <c r="N5" s="6" t="s">
        <v>112</v>
      </c>
      <c r="O5" s="3" t="s">
        <v>113</v>
      </c>
      <c r="P5" s="115" t="s">
        <v>114</v>
      </c>
      <c r="Q5" s="3" t="s">
        <v>115</v>
      </c>
      <c r="R5" s="115" t="s">
        <v>74</v>
      </c>
      <c r="S5" s="73" t="s">
        <v>103</v>
      </c>
      <c r="T5" s="116" t="s">
        <v>104</v>
      </c>
      <c r="U5" s="137">
        <v>0.99950000000000006</v>
      </c>
      <c r="V5" s="128">
        <v>0.99960000000000004</v>
      </c>
      <c r="W5" s="128">
        <v>0.99970000000000003</v>
      </c>
      <c r="X5" s="128">
        <v>0.99980000000000002</v>
      </c>
      <c r="Y5" s="138">
        <v>0.99980000000000002</v>
      </c>
      <c r="Z5" s="139">
        <v>0.99990000000000001</v>
      </c>
      <c r="AA5" s="12">
        <v>1.0002000600180054</v>
      </c>
      <c r="AB5" s="136" t="s">
        <v>116</v>
      </c>
      <c r="AC5" s="3" t="s">
        <v>117</v>
      </c>
      <c r="AD5" s="74" t="s">
        <v>118</v>
      </c>
      <c r="AE5" s="79" t="s">
        <v>118</v>
      </c>
      <c r="AF5" s="79" t="s">
        <v>119</v>
      </c>
      <c r="AG5" s="74" t="s">
        <v>80</v>
      </c>
      <c r="AH5" s="10" t="s">
        <v>120</v>
      </c>
      <c r="AI5" s="72">
        <v>0.99990000000000001</v>
      </c>
      <c r="AJ5" s="75">
        <v>1</v>
      </c>
      <c r="AK5" s="77">
        <v>0</v>
      </c>
      <c r="AL5" s="132">
        <v>0.9904952476238118</v>
      </c>
      <c r="AM5" s="133">
        <v>0.99949979991996796</v>
      </c>
      <c r="AN5" s="6"/>
      <c r="AO5" s="6"/>
      <c r="AP5" s="6"/>
      <c r="AQ5" s="6"/>
      <c r="AR5" s="6"/>
      <c r="AS5" s="49"/>
      <c r="AT5" s="6" t="s">
        <v>94</v>
      </c>
      <c r="AU5" s="396"/>
      <c r="AV5" s="396"/>
      <c r="AW5" s="39"/>
    </row>
    <row r="6" spans="1:49" ht="90" hidden="1" customHeight="1" x14ac:dyDescent="0.25">
      <c r="A6" s="110">
        <v>5</v>
      </c>
      <c r="B6" s="3" t="s">
        <v>121</v>
      </c>
      <c r="C6" s="111" t="s">
        <v>122</v>
      </c>
      <c r="D6" s="5" t="s">
        <v>61</v>
      </c>
      <c r="E6" s="3" t="s">
        <v>82</v>
      </c>
      <c r="F6" s="3" t="s">
        <v>63</v>
      </c>
      <c r="G6" s="3" t="s">
        <v>64</v>
      </c>
      <c r="H6" s="3" t="s">
        <v>65</v>
      </c>
      <c r="I6" s="3" t="s">
        <v>123</v>
      </c>
      <c r="J6" s="3" t="s">
        <v>124</v>
      </c>
      <c r="K6" s="3" t="s">
        <v>125</v>
      </c>
      <c r="L6" s="3" t="s">
        <v>126</v>
      </c>
      <c r="M6" s="5">
        <v>0</v>
      </c>
      <c r="N6" s="140" t="s">
        <v>127</v>
      </c>
      <c r="O6" s="3" t="s">
        <v>128</v>
      </c>
      <c r="P6" s="115" t="s">
        <v>72</v>
      </c>
      <c r="Q6" s="3" t="s">
        <v>129</v>
      </c>
      <c r="R6" s="115" t="s">
        <v>74</v>
      </c>
      <c r="S6" s="114" t="s">
        <v>75</v>
      </c>
      <c r="T6" s="116" t="s">
        <v>76</v>
      </c>
      <c r="U6" s="13">
        <v>0.9</v>
      </c>
      <c r="V6" s="5">
        <v>0</v>
      </c>
      <c r="W6" s="5">
        <v>0</v>
      </c>
      <c r="X6" s="5">
        <v>0</v>
      </c>
      <c r="Y6" s="141">
        <v>0.9</v>
      </c>
      <c r="Z6" s="130">
        <v>0.2</v>
      </c>
      <c r="AA6" s="12">
        <v>0.2</v>
      </c>
      <c r="AB6" s="3" t="s">
        <v>130</v>
      </c>
      <c r="AC6" s="3" t="s">
        <v>132</v>
      </c>
      <c r="AD6" s="26">
        <v>0.2</v>
      </c>
      <c r="AE6" s="26">
        <v>0.2</v>
      </c>
      <c r="AF6" s="131" t="s">
        <v>133</v>
      </c>
      <c r="AG6" s="10" t="s">
        <v>131</v>
      </c>
      <c r="AH6" s="10" t="s">
        <v>134</v>
      </c>
      <c r="AI6" s="142" t="s">
        <v>93</v>
      </c>
      <c r="AJ6" s="143"/>
      <c r="AK6" s="131" t="s">
        <v>93</v>
      </c>
      <c r="AL6" s="132">
        <v>0</v>
      </c>
      <c r="AM6" s="133">
        <v>0</v>
      </c>
      <c r="AN6" s="6"/>
      <c r="AO6" s="6"/>
      <c r="AP6" s="6"/>
      <c r="AQ6" s="6"/>
      <c r="AR6" s="6"/>
      <c r="AS6" s="49"/>
      <c r="AT6" s="6"/>
      <c r="AU6" s="396"/>
      <c r="AV6" s="396"/>
      <c r="AW6" s="39"/>
    </row>
    <row r="7" spans="1:49" ht="90" hidden="1" customHeight="1" x14ac:dyDescent="0.25">
      <c r="A7" s="4">
        <v>6</v>
      </c>
      <c r="B7" s="3" t="s">
        <v>121</v>
      </c>
      <c r="C7" s="111" t="s">
        <v>122</v>
      </c>
      <c r="D7" s="5" t="s">
        <v>61</v>
      </c>
      <c r="E7" s="3" t="s">
        <v>82</v>
      </c>
      <c r="F7" s="3" t="s">
        <v>63</v>
      </c>
      <c r="G7" s="3" t="s">
        <v>64</v>
      </c>
      <c r="H7" s="3" t="s">
        <v>65</v>
      </c>
      <c r="I7" s="3" t="s">
        <v>123</v>
      </c>
      <c r="J7" s="3" t="s">
        <v>124</v>
      </c>
      <c r="K7" s="3" t="s">
        <v>125</v>
      </c>
      <c r="L7" s="3" t="s">
        <v>126</v>
      </c>
      <c r="M7" s="5">
        <v>0</v>
      </c>
      <c r="N7" s="6" t="s">
        <v>135</v>
      </c>
      <c r="O7" s="3" t="s">
        <v>136</v>
      </c>
      <c r="P7" s="115" t="s">
        <v>72</v>
      </c>
      <c r="Q7" s="3" t="s">
        <v>137</v>
      </c>
      <c r="R7" s="115" t="s">
        <v>138</v>
      </c>
      <c r="S7" s="114" t="s">
        <v>75</v>
      </c>
      <c r="T7" s="116" t="s">
        <v>76</v>
      </c>
      <c r="U7" s="14">
        <v>0</v>
      </c>
      <c r="V7" s="5">
        <v>13</v>
      </c>
      <c r="W7" s="5">
        <v>1</v>
      </c>
      <c r="X7" s="15">
        <v>1</v>
      </c>
      <c r="Y7" s="144">
        <v>15</v>
      </c>
      <c r="Z7" s="145">
        <v>0</v>
      </c>
      <c r="AA7" s="12">
        <v>0</v>
      </c>
      <c r="AB7" s="3" t="s">
        <v>139</v>
      </c>
      <c r="AC7" s="3" t="s">
        <v>140</v>
      </c>
      <c r="AD7" s="22">
        <v>0</v>
      </c>
      <c r="AE7" s="22">
        <v>0</v>
      </c>
      <c r="AF7" s="131" t="s">
        <v>141</v>
      </c>
      <c r="AG7" s="10" t="s">
        <v>131</v>
      </c>
      <c r="AH7" s="10" t="s">
        <v>140</v>
      </c>
      <c r="AI7" s="142">
        <v>0</v>
      </c>
      <c r="AJ7" s="143">
        <v>0</v>
      </c>
      <c r="AK7" s="10">
        <v>13</v>
      </c>
      <c r="AL7" s="132" t="s">
        <v>93</v>
      </c>
      <c r="AM7" s="133">
        <v>0</v>
      </c>
      <c r="AN7" s="6"/>
      <c r="AO7" s="6"/>
      <c r="AP7" s="6"/>
      <c r="AQ7" s="6"/>
      <c r="AR7" s="6"/>
      <c r="AS7" s="49"/>
      <c r="AT7" s="6"/>
      <c r="AU7" s="396"/>
      <c r="AV7" s="396"/>
      <c r="AW7" s="39"/>
    </row>
    <row r="8" spans="1:49" ht="90" hidden="1" customHeight="1" x14ac:dyDescent="0.25">
      <c r="A8" s="110">
        <v>7</v>
      </c>
      <c r="B8" s="3" t="s">
        <v>121</v>
      </c>
      <c r="C8" s="111" t="s">
        <v>122</v>
      </c>
      <c r="D8" s="5" t="s">
        <v>61</v>
      </c>
      <c r="E8" s="3" t="s">
        <v>82</v>
      </c>
      <c r="F8" s="3" t="s">
        <v>63</v>
      </c>
      <c r="G8" s="3" t="s">
        <v>64</v>
      </c>
      <c r="H8" s="3" t="s">
        <v>65</v>
      </c>
      <c r="I8" s="3" t="s">
        <v>123</v>
      </c>
      <c r="J8" s="3" t="s">
        <v>124</v>
      </c>
      <c r="K8" s="3" t="s">
        <v>142</v>
      </c>
      <c r="L8" s="3" t="s">
        <v>143</v>
      </c>
      <c r="M8" s="5">
        <v>17</v>
      </c>
      <c r="N8" s="6" t="s">
        <v>135</v>
      </c>
      <c r="O8" s="3" t="s">
        <v>144</v>
      </c>
      <c r="P8" s="115" t="s">
        <v>72</v>
      </c>
      <c r="Q8" s="3" t="s">
        <v>145</v>
      </c>
      <c r="R8" s="115" t="s">
        <v>138</v>
      </c>
      <c r="S8" s="114" t="s">
        <v>75</v>
      </c>
      <c r="T8" s="116" t="s">
        <v>76</v>
      </c>
      <c r="U8" s="14">
        <v>3</v>
      </c>
      <c r="V8" s="5">
        <v>3</v>
      </c>
      <c r="W8" s="5">
        <v>3</v>
      </c>
      <c r="X8" s="5">
        <v>3</v>
      </c>
      <c r="Y8" s="146">
        <v>12</v>
      </c>
      <c r="Z8" s="147">
        <v>0</v>
      </c>
      <c r="AA8" s="12">
        <v>0</v>
      </c>
      <c r="AB8" s="3" t="s">
        <v>146</v>
      </c>
      <c r="AC8" s="3" t="s">
        <v>147</v>
      </c>
      <c r="AD8" s="22">
        <v>0</v>
      </c>
      <c r="AE8" s="22">
        <v>0</v>
      </c>
      <c r="AF8" s="131" t="s">
        <v>148</v>
      </c>
      <c r="AG8" s="10" t="s">
        <v>131</v>
      </c>
      <c r="AH8" s="10" t="s">
        <v>147</v>
      </c>
      <c r="AI8" s="142">
        <v>0</v>
      </c>
      <c r="AJ8" s="143">
        <v>0</v>
      </c>
      <c r="AK8" s="10">
        <v>0</v>
      </c>
      <c r="AL8" s="132">
        <v>1.6666666666666667</v>
      </c>
      <c r="AM8" s="133">
        <v>1</v>
      </c>
      <c r="AN8" s="6"/>
      <c r="AO8" s="6"/>
      <c r="AP8" s="6"/>
      <c r="AQ8" s="6"/>
      <c r="AR8" s="6"/>
      <c r="AS8" s="49"/>
      <c r="AT8" s="6"/>
      <c r="AU8" s="396"/>
      <c r="AV8" s="396"/>
      <c r="AW8" s="39"/>
    </row>
    <row r="9" spans="1:49" ht="90" hidden="1" customHeight="1" x14ac:dyDescent="0.25">
      <c r="A9" s="4">
        <v>8</v>
      </c>
      <c r="B9" s="3" t="s">
        <v>149</v>
      </c>
      <c r="C9" s="111" t="s">
        <v>150</v>
      </c>
      <c r="D9" s="5" t="s">
        <v>61</v>
      </c>
      <c r="E9" s="3" t="s">
        <v>82</v>
      </c>
      <c r="F9" s="3" t="s">
        <v>151</v>
      </c>
      <c r="G9" s="3" t="s">
        <v>64</v>
      </c>
      <c r="H9" s="3" t="s">
        <v>65</v>
      </c>
      <c r="I9" s="3" t="s">
        <v>66</v>
      </c>
      <c r="J9" s="3" t="s">
        <v>152</v>
      </c>
      <c r="K9" s="3" t="s">
        <v>125</v>
      </c>
      <c r="L9" s="3" t="s">
        <v>153</v>
      </c>
      <c r="M9" s="5">
        <v>1</v>
      </c>
      <c r="N9" s="6" t="s">
        <v>135</v>
      </c>
      <c r="O9" s="3" t="s">
        <v>154</v>
      </c>
      <c r="P9" s="115"/>
      <c r="Q9" s="3" t="s">
        <v>155</v>
      </c>
      <c r="R9" s="115"/>
      <c r="S9" s="114"/>
      <c r="T9" s="116"/>
      <c r="U9" s="16">
        <v>0.5</v>
      </c>
      <c r="V9" s="17">
        <v>0.5</v>
      </c>
      <c r="W9" s="5">
        <v>0</v>
      </c>
      <c r="X9" s="5">
        <v>0</v>
      </c>
      <c r="Y9" s="148">
        <v>1</v>
      </c>
      <c r="Z9" s="149"/>
      <c r="AA9" s="12"/>
      <c r="AB9" s="3" t="s">
        <v>156</v>
      </c>
      <c r="AC9" s="3" t="s">
        <v>157</v>
      </c>
      <c r="AD9" s="22"/>
      <c r="AE9" s="22"/>
      <c r="AF9" s="131" t="s">
        <v>158</v>
      </c>
      <c r="AG9" s="10"/>
      <c r="AH9" s="10" t="s">
        <v>159</v>
      </c>
      <c r="AI9" s="150">
        <v>0</v>
      </c>
      <c r="AJ9" s="143"/>
      <c r="AK9" s="10"/>
      <c r="AL9" s="132">
        <v>1</v>
      </c>
      <c r="AM9" s="133">
        <v>1</v>
      </c>
      <c r="AN9" s="6"/>
      <c r="AO9" s="6"/>
      <c r="AP9" s="6"/>
      <c r="AQ9" s="6"/>
      <c r="AR9" s="6"/>
      <c r="AS9" s="49"/>
      <c r="AT9" s="6" t="s">
        <v>160</v>
      </c>
      <c r="AU9" s="396"/>
      <c r="AV9" s="396"/>
      <c r="AW9" s="39"/>
    </row>
    <row r="10" spans="1:49" ht="90" hidden="1" customHeight="1" x14ac:dyDescent="0.25">
      <c r="A10" s="110">
        <v>9</v>
      </c>
      <c r="B10" s="3" t="s">
        <v>149</v>
      </c>
      <c r="C10" s="111" t="s">
        <v>150</v>
      </c>
      <c r="D10" s="5" t="s">
        <v>61</v>
      </c>
      <c r="E10" s="3" t="s">
        <v>82</v>
      </c>
      <c r="F10" s="3" t="s">
        <v>151</v>
      </c>
      <c r="G10" s="3" t="s">
        <v>64</v>
      </c>
      <c r="H10" s="3" t="s">
        <v>65</v>
      </c>
      <c r="I10" s="3" t="s">
        <v>66</v>
      </c>
      <c r="J10" s="3" t="s">
        <v>152</v>
      </c>
      <c r="K10" s="3" t="s">
        <v>125</v>
      </c>
      <c r="L10" s="3" t="s">
        <v>161</v>
      </c>
      <c r="M10" s="5" t="s">
        <v>162</v>
      </c>
      <c r="N10" s="6" t="s">
        <v>163</v>
      </c>
      <c r="O10" s="3" t="s">
        <v>164</v>
      </c>
      <c r="P10" s="115" t="s">
        <v>101</v>
      </c>
      <c r="Q10" s="3" t="s">
        <v>165</v>
      </c>
      <c r="R10" s="115" t="s">
        <v>138</v>
      </c>
      <c r="S10" s="114" t="s">
        <v>75</v>
      </c>
      <c r="T10" s="116" t="s">
        <v>76</v>
      </c>
      <c r="U10" s="31">
        <v>3</v>
      </c>
      <c r="V10" s="19">
        <v>13</v>
      </c>
      <c r="W10" s="19">
        <v>18</v>
      </c>
      <c r="X10" s="19">
        <v>11</v>
      </c>
      <c r="Y10" s="148">
        <v>45</v>
      </c>
      <c r="Z10" s="151">
        <v>0</v>
      </c>
      <c r="AA10" s="12">
        <v>0</v>
      </c>
      <c r="AB10" s="136" t="s">
        <v>166</v>
      </c>
      <c r="AC10" s="3" t="s">
        <v>167</v>
      </c>
      <c r="AD10" s="22">
        <v>7</v>
      </c>
      <c r="AE10" s="152">
        <v>0.38800000000000001</v>
      </c>
      <c r="AF10" s="131" t="s">
        <v>168</v>
      </c>
      <c r="AG10" s="10" t="s">
        <v>169</v>
      </c>
      <c r="AH10" s="10" t="s">
        <v>170</v>
      </c>
      <c r="AI10" s="150">
        <v>7</v>
      </c>
      <c r="AJ10" s="152">
        <v>0.38800000000000001</v>
      </c>
      <c r="AK10" s="10"/>
      <c r="AL10" s="132">
        <v>1.4285714285714286</v>
      </c>
      <c r="AM10" s="133">
        <v>0.77777777777777768</v>
      </c>
      <c r="AN10" s="6"/>
      <c r="AO10" s="6"/>
      <c r="AP10" s="6"/>
      <c r="AQ10" s="6"/>
      <c r="AR10" s="6"/>
      <c r="AS10" s="49"/>
      <c r="AT10" s="6" t="s">
        <v>160</v>
      </c>
      <c r="AU10" s="396"/>
      <c r="AV10" s="396"/>
      <c r="AW10" s="39"/>
    </row>
    <row r="11" spans="1:49" ht="90" hidden="1" customHeight="1" x14ac:dyDescent="0.25">
      <c r="A11" s="4">
        <v>10</v>
      </c>
      <c r="B11" s="3" t="s">
        <v>149</v>
      </c>
      <c r="C11" s="111" t="s">
        <v>150</v>
      </c>
      <c r="D11" s="5" t="s">
        <v>61</v>
      </c>
      <c r="E11" s="3" t="s">
        <v>82</v>
      </c>
      <c r="F11" s="3" t="s">
        <v>63</v>
      </c>
      <c r="G11" s="3" t="s">
        <v>64</v>
      </c>
      <c r="H11" s="3" t="s">
        <v>65</v>
      </c>
      <c r="I11" s="3" t="s">
        <v>66</v>
      </c>
      <c r="J11" s="3" t="s">
        <v>171</v>
      </c>
      <c r="K11" s="3" t="s">
        <v>68</v>
      </c>
      <c r="L11" s="3" t="s">
        <v>172</v>
      </c>
      <c r="M11" s="5">
        <v>0</v>
      </c>
      <c r="N11" s="6"/>
      <c r="O11" s="3" t="s">
        <v>173</v>
      </c>
      <c r="P11" s="115"/>
      <c r="Q11" s="3" t="s">
        <v>174</v>
      </c>
      <c r="R11" s="115"/>
      <c r="S11" s="114"/>
      <c r="T11" s="116"/>
      <c r="U11" s="13">
        <v>0.3</v>
      </c>
      <c r="V11" s="18">
        <v>0.7</v>
      </c>
      <c r="W11" s="5">
        <v>0</v>
      </c>
      <c r="X11" s="5">
        <v>0</v>
      </c>
      <c r="Y11" s="141">
        <v>1</v>
      </c>
      <c r="Z11" s="149"/>
      <c r="AA11" s="12"/>
      <c r="AB11" s="136" t="s">
        <v>156</v>
      </c>
      <c r="AC11" s="3" t="s">
        <v>175</v>
      </c>
      <c r="AD11" s="22"/>
      <c r="AE11" s="22"/>
      <c r="AF11" s="131" t="s">
        <v>158</v>
      </c>
      <c r="AG11" s="10"/>
      <c r="AH11" s="10" t="s">
        <v>176</v>
      </c>
      <c r="AI11" s="150">
        <v>0</v>
      </c>
      <c r="AJ11" s="143"/>
      <c r="AK11" s="10"/>
      <c r="AL11" s="132">
        <v>0.5</v>
      </c>
      <c r="AM11" s="133">
        <v>1</v>
      </c>
      <c r="AN11" s="6"/>
      <c r="AO11" s="6"/>
      <c r="AP11" s="6"/>
      <c r="AQ11" s="6"/>
      <c r="AR11" s="6"/>
      <c r="AS11" s="49"/>
      <c r="AT11" s="6"/>
      <c r="AU11" s="396"/>
      <c r="AV11" s="396"/>
      <c r="AW11" s="39"/>
    </row>
    <row r="12" spans="1:49" ht="90" hidden="1" customHeight="1" x14ac:dyDescent="0.25">
      <c r="A12" s="110">
        <v>11</v>
      </c>
      <c r="B12" s="3" t="s">
        <v>149</v>
      </c>
      <c r="C12" s="111" t="s">
        <v>150</v>
      </c>
      <c r="D12" s="5" t="s">
        <v>61</v>
      </c>
      <c r="E12" s="3" t="s">
        <v>82</v>
      </c>
      <c r="F12" s="3" t="s">
        <v>63</v>
      </c>
      <c r="G12" s="3" t="s">
        <v>64</v>
      </c>
      <c r="H12" s="3" t="s">
        <v>65</v>
      </c>
      <c r="I12" s="3" t="s">
        <v>66</v>
      </c>
      <c r="J12" s="3" t="s">
        <v>171</v>
      </c>
      <c r="K12" s="3" t="s">
        <v>84</v>
      </c>
      <c r="L12" s="6" t="s">
        <v>172</v>
      </c>
      <c r="M12" s="5">
        <v>0</v>
      </c>
      <c r="N12" s="6" t="s">
        <v>177</v>
      </c>
      <c r="O12" s="3" t="s">
        <v>178</v>
      </c>
      <c r="P12" s="115" t="s">
        <v>101</v>
      </c>
      <c r="Q12" s="3" t="s">
        <v>179</v>
      </c>
      <c r="R12" s="115" t="s">
        <v>138</v>
      </c>
      <c r="S12" s="114" t="s">
        <v>75</v>
      </c>
      <c r="T12" s="116" t="s">
        <v>76</v>
      </c>
      <c r="U12" s="14">
        <v>0</v>
      </c>
      <c r="V12" s="5">
        <v>0</v>
      </c>
      <c r="W12" s="19">
        <v>1</v>
      </c>
      <c r="X12" s="19">
        <v>0</v>
      </c>
      <c r="Y12" s="148">
        <v>1</v>
      </c>
      <c r="Z12" s="149">
        <v>0.25</v>
      </c>
      <c r="AA12" s="12">
        <v>0.25</v>
      </c>
      <c r="AB12" s="136" t="s">
        <v>180</v>
      </c>
      <c r="AC12" s="3" t="s">
        <v>181</v>
      </c>
      <c r="AD12" s="22">
        <v>0.25</v>
      </c>
      <c r="AE12" s="26">
        <v>0.25</v>
      </c>
      <c r="AF12" s="131" t="s">
        <v>182</v>
      </c>
      <c r="AG12" s="10" t="s">
        <v>183</v>
      </c>
      <c r="AH12" s="10" t="s">
        <v>184</v>
      </c>
      <c r="AI12" s="22">
        <v>0</v>
      </c>
      <c r="AJ12" s="26">
        <v>0</v>
      </c>
      <c r="AK12" s="10"/>
      <c r="AL12" s="132" t="s">
        <v>93</v>
      </c>
      <c r="AM12" s="133" t="s">
        <v>93</v>
      </c>
      <c r="AN12" s="6"/>
      <c r="AO12" s="6"/>
      <c r="AP12" s="6"/>
      <c r="AQ12" s="6"/>
      <c r="AR12" s="6"/>
      <c r="AS12" s="49"/>
      <c r="AT12" s="6" t="s">
        <v>160</v>
      </c>
      <c r="AU12" s="396"/>
      <c r="AV12" s="396"/>
      <c r="AW12" s="39"/>
    </row>
    <row r="13" spans="1:49" ht="90" hidden="1" customHeight="1" x14ac:dyDescent="0.25">
      <c r="A13" s="4">
        <v>12</v>
      </c>
      <c r="B13" s="3" t="s">
        <v>185</v>
      </c>
      <c r="C13" s="111" t="s">
        <v>186</v>
      </c>
      <c r="D13" s="5" t="s">
        <v>61</v>
      </c>
      <c r="E13" s="3" t="s">
        <v>82</v>
      </c>
      <c r="F13" s="3" t="s">
        <v>187</v>
      </c>
      <c r="G13" s="3" t="s">
        <v>188</v>
      </c>
      <c r="H13" s="3" t="s">
        <v>65</v>
      </c>
      <c r="I13" s="3" t="s">
        <v>95</v>
      </c>
      <c r="J13" s="3" t="s">
        <v>96</v>
      </c>
      <c r="K13" s="3" t="s">
        <v>84</v>
      </c>
      <c r="L13" s="3" t="s">
        <v>189</v>
      </c>
      <c r="M13" s="153">
        <v>27200</v>
      </c>
      <c r="N13" s="6" t="s">
        <v>190</v>
      </c>
      <c r="O13" s="3" t="s">
        <v>191</v>
      </c>
      <c r="P13" s="115" t="s">
        <v>72</v>
      </c>
      <c r="Q13" s="11" t="s">
        <v>192</v>
      </c>
      <c r="R13" s="115" t="s">
        <v>193</v>
      </c>
      <c r="S13" s="114" t="s">
        <v>75</v>
      </c>
      <c r="T13" s="116" t="s">
        <v>194</v>
      </c>
      <c r="U13" s="154">
        <v>27200</v>
      </c>
      <c r="V13" s="153">
        <v>28613.200000000001</v>
      </c>
      <c r="W13" s="153">
        <v>30026.799999999999</v>
      </c>
      <c r="X13" s="153">
        <v>31440</v>
      </c>
      <c r="Y13" s="155">
        <v>117280</v>
      </c>
      <c r="Z13" s="156">
        <v>14911</v>
      </c>
      <c r="AA13" s="9">
        <v>0.49659999999999999</v>
      </c>
      <c r="AB13" s="157" t="s">
        <v>195</v>
      </c>
      <c r="AC13" s="3" t="s">
        <v>197</v>
      </c>
      <c r="AD13" s="155">
        <v>7700</v>
      </c>
      <c r="AE13" s="53">
        <v>0.25600000000000001</v>
      </c>
      <c r="AF13" s="131" t="s">
        <v>198</v>
      </c>
      <c r="AG13" s="10" t="s">
        <v>196</v>
      </c>
      <c r="AH13" s="47" t="s">
        <v>199</v>
      </c>
      <c r="AI13" s="158" t="s">
        <v>200</v>
      </c>
      <c r="AJ13" s="159">
        <v>0.75</v>
      </c>
      <c r="AK13" s="160">
        <v>0</v>
      </c>
      <c r="AL13" s="132">
        <v>0.69566176470588237</v>
      </c>
      <c r="AM13" s="133">
        <v>0.89731312820656195</v>
      </c>
      <c r="AN13" s="6"/>
      <c r="AO13" s="6"/>
      <c r="AP13" s="6"/>
      <c r="AQ13" s="6"/>
      <c r="AR13" s="6"/>
      <c r="AS13" s="49"/>
      <c r="AT13" s="397"/>
      <c r="AU13" s="397"/>
      <c r="AV13" s="396"/>
      <c r="AW13" s="39"/>
    </row>
    <row r="14" spans="1:49" ht="90" hidden="1" customHeight="1" x14ac:dyDescent="0.25">
      <c r="A14" s="110">
        <v>13</v>
      </c>
      <c r="B14" s="3" t="s">
        <v>185</v>
      </c>
      <c r="C14" s="111" t="s">
        <v>186</v>
      </c>
      <c r="D14" s="5" t="s">
        <v>61</v>
      </c>
      <c r="E14" s="3" t="s">
        <v>82</v>
      </c>
      <c r="F14" s="3" t="s">
        <v>187</v>
      </c>
      <c r="G14" s="3" t="s">
        <v>188</v>
      </c>
      <c r="H14" s="3" t="s">
        <v>65</v>
      </c>
      <c r="I14" s="3" t="s">
        <v>95</v>
      </c>
      <c r="J14" s="3" t="s">
        <v>96</v>
      </c>
      <c r="K14" s="3" t="s">
        <v>84</v>
      </c>
      <c r="L14" s="3" t="s">
        <v>189</v>
      </c>
      <c r="M14" s="153">
        <v>40800</v>
      </c>
      <c r="N14" s="6" t="s">
        <v>190</v>
      </c>
      <c r="O14" s="3" t="s">
        <v>201</v>
      </c>
      <c r="P14" s="115" t="s">
        <v>72</v>
      </c>
      <c r="Q14" s="11" t="s">
        <v>202</v>
      </c>
      <c r="R14" s="115" t="s">
        <v>193</v>
      </c>
      <c r="S14" s="114" t="s">
        <v>75</v>
      </c>
      <c r="T14" s="116" t="s">
        <v>194</v>
      </c>
      <c r="U14" s="154">
        <v>40800</v>
      </c>
      <c r="V14" s="153">
        <v>42919.8</v>
      </c>
      <c r="W14" s="153">
        <v>45040.2</v>
      </c>
      <c r="X14" s="153">
        <v>47160</v>
      </c>
      <c r="Y14" s="155">
        <v>175920</v>
      </c>
      <c r="Z14" s="156">
        <v>9293</v>
      </c>
      <c r="AA14" s="9">
        <v>0.20630000000000001</v>
      </c>
      <c r="AB14" s="157" t="s">
        <v>203</v>
      </c>
      <c r="AC14" s="3" t="s">
        <v>197</v>
      </c>
      <c r="AD14" s="155">
        <v>33165</v>
      </c>
      <c r="AE14" s="53">
        <v>0.73599999999999999</v>
      </c>
      <c r="AF14" s="131" t="s">
        <v>204</v>
      </c>
      <c r="AG14" s="10" t="s">
        <v>196</v>
      </c>
      <c r="AH14" s="162" t="s">
        <v>205</v>
      </c>
      <c r="AI14" s="163" t="s">
        <v>206</v>
      </c>
      <c r="AJ14" s="164">
        <v>0.94</v>
      </c>
      <c r="AK14" s="165">
        <v>0</v>
      </c>
      <c r="AL14" s="132">
        <v>1.4794607843137255</v>
      </c>
      <c r="AM14" s="133">
        <v>1.1314125415309484</v>
      </c>
      <c r="AN14" s="6"/>
      <c r="AO14" s="6"/>
      <c r="AP14" s="6"/>
      <c r="AQ14" s="6"/>
      <c r="AR14" s="6"/>
      <c r="AS14" s="49"/>
      <c r="AT14" s="397"/>
      <c r="AU14" s="397"/>
      <c r="AV14" s="396"/>
      <c r="AW14" s="39"/>
    </row>
    <row r="15" spans="1:49" ht="90" hidden="1" customHeight="1" x14ac:dyDescent="0.25">
      <c r="A15" s="4">
        <v>14</v>
      </c>
      <c r="B15" s="3" t="s">
        <v>185</v>
      </c>
      <c r="C15" s="111" t="s">
        <v>186</v>
      </c>
      <c r="D15" s="5" t="s">
        <v>61</v>
      </c>
      <c r="E15" s="3" t="s">
        <v>82</v>
      </c>
      <c r="F15" s="3" t="s">
        <v>187</v>
      </c>
      <c r="G15" s="3" t="s">
        <v>188</v>
      </c>
      <c r="H15" s="3" t="s">
        <v>65</v>
      </c>
      <c r="I15" s="3" t="s">
        <v>95</v>
      </c>
      <c r="J15" s="3" t="s">
        <v>96</v>
      </c>
      <c r="K15" s="3" t="s">
        <v>84</v>
      </c>
      <c r="L15" s="3" t="s">
        <v>189</v>
      </c>
      <c r="M15" s="15">
        <v>10</v>
      </c>
      <c r="N15" s="6" t="s">
        <v>163</v>
      </c>
      <c r="O15" s="3" t="s">
        <v>207</v>
      </c>
      <c r="P15" s="115" t="s">
        <v>72</v>
      </c>
      <c r="Q15" s="11" t="s">
        <v>208</v>
      </c>
      <c r="R15" s="115" t="s">
        <v>138</v>
      </c>
      <c r="S15" s="114" t="s">
        <v>75</v>
      </c>
      <c r="T15" s="116" t="s">
        <v>194</v>
      </c>
      <c r="U15" s="20">
        <v>10</v>
      </c>
      <c r="V15" s="15">
        <v>9</v>
      </c>
      <c r="W15" s="15">
        <v>48</v>
      </c>
      <c r="X15" s="15">
        <v>40</v>
      </c>
      <c r="Y15" s="144">
        <v>107</v>
      </c>
      <c r="Z15" s="149">
        <v>14</v>
      </c>
      <c r="AA15" s="166">
        <v>0.29199999999999998</v>
      </c>
      <c r="AB15" s="136" t="s">
        <v>209</v>
      </c>
      <c r="AC15" s="3" t="s">
        <v>197</v>
      </c>
      <c r="AD15" s="22">
        <v>23</v>
      </c>
      <c r="AE15" s="53">
        <v>0.47899999999999998</v>
      </c>
      <c r="AF15" s="131" t="s">
        <v>210</v>
      </c>
      <c r="AG15" s="10" t="s">
        <v>196</v>
      </c>
      <c r="AH15" s="162" t="s">
        <v>211</v>
      </c>
      <c r="AI15" s="163" t="s">
        <v>212</v>
      </c>
      <c r="AJ15" s="164">
        <v>0.77</v>
      </c>
      <c r="AK15" s="165">
        <v>0</v>
      </c>
      <c r="AL15" s="132">
        <v>2.1</v>
      </c>
      <c r="AM15" s="133">
        <v>8.5555555555555554</v>
      </c>
      <c r="AN15" s="6"/>
      <c r="AO15" s="6"/>
      <c r="AP15" s="6"/>
      <c r="AQ15" s="6"/>
      <c r="AR15" s="6"/>
      <c r="AS15" s="49"/>
      <c r="AT15" s="397" t="s">
        <v>213</v>
      </c>
      <c r="AU15" s="19">
        <v>2025121001721740</v>
      </c>
      <c r="AV15" s="398" t="s">
        <v>214</v>
      </c>
      <c r="AW15" s="39"/>
    </row>
    <row r="16" spans="1:49" ht="90" hidden="1" customHeight="1" x14ac:dyDescent="0.25">
      <c r="A16" s="110">
        <v>15</v>
      </c>
      <c r="B16" s="3" t="s">
        <v>215</v>
      </c>
      <c r="C16" s="111" t="s">
        <v>216</v>
      </c>
      <c r="D16" s="5" t="s">
        <v>61</v>
      </c>
      <c r="E16" s="3" t="s">
        <v>62</v>
      </c>
      <c r="F16" s="3" t="s">
        <v>63</v>
      </c>
      <c r="G16" s="3" t="s">
        <v>64</v>
      </c>
      <c r="H16" s="3" t="s">
        <v>65</v>
      </c>
      <c r="I16" s="3" t="s">
        <v>217</v>
      </c>
      <c r="J16" s="3" t="s">
        <v>218</v>
      </c>
      <c r="K16" s="3" t="s">
        <v>84</v>
      </c>
      <c r="L16" s="3" t="s">
        <v>219</v>
      </c>
      <c r="M16" s="15">
        <v>4</v>
      </c>
      <c r="N16" s="6" t="s">
        <v>93</v>
      </c>
      <c r="O16" s="3" t="s">
        <v>220</v>
      </c>
      <c r="P16" s="115" t="s">
        <v>101</v>
      </c>
      <c r="Q16" s="3" t="s">
        <v>221</v>
      </c>
      <c r="R16" s="115" t="s">
        <v>138</v>
      </c>
      <c r="S16" s="114" t="s">
        <v>75</v>
      </c>
      <c r="T16" s="116" t="s">
        <v>76</v>
      </c>
      <c r="U16" s="14">
        <v>1</v>
      </c>
      <c r="V16" s="15">
        <v>1</v>
      </c>
      <c r="W16" s="15">
        <v>1</v>
      </c>
      <c r="X16" s="15">
        <v>1</v>
      </c>
      <c r="Y16" s="146">
        <v>4</v>
      </c>
      <c r="Z16" s="149">
        <v>0</v>
      </c>
      <c r="AA16" s="12">
        <v>0</v>
      </c>
      <c r="AB16" s="136" t="s">
        <v>222</v>
      </c>
      <c r="AC16" s="3" t="s">
        <v>224</v>
      </c>
      <c r="AD16" s="22">
        <v>0</v>
      </c>
      <c r="AE16" s="26">
        <v>0</v>
      </c>
      <c r="AF16" s="73" t="s">
        <v>225</v>
      </c>
      <c r="AG16" s="82" t="s">
        <v>223</v>
      </c>
      <c r="AH16" s="10" t="s">
        <v>226</v>
      </c>
      <c r="AI16" s="169">
        <v>0</v>
      </c>
      <c r="AJ16" s="143">
        <v>0</v>
      </c>
      <c r="AK16" s="22">
        <v>0</v>
      </c>
      <c r="AL16" s="132">
        <v>0.5</v>
      </c>
      <c r="AM16" s="133">
        <v>1</v>
      </c>
      <c r="AN16" s="6"/>
      <c r="AO16" s="6"/>
      <c r="AP16" s="6"/>
      <c r="AQ16" s="6"/>
      <c r="AR16" s="6"/>
      <c r="AS16" s="49"/>
      <c r="AT16" s="6" t="s">
        <v>227</v>
      </c>
      <c r="AU16" s="396" t="s">
        <v>228</v>
      </c>
      <c r="AV16" s="399">
        <v>45852</v>
      </c>
      <c r="AW16" s="39"/>
    </row>
    <row r="17" spans="1:49" ht="90" hidden="1" customHeight="1" x14ac:dyDescent="0.25">
      <c r="A17" s="4">
        <v>16</v>
      </c>
      <c r="B17" s="3" t="s">
        <v>215</v>
      </c>
      <c r="C17" s="111" t="s">
        <v>216</v>
      </c>
      <c r="D17" s="5" t="s">
        <v>61</v>
      </c>
      <c r="E17" s="3" t="s">
        <v>62</v>
      </c>
      <c r="F17" s="3" t="s">
        <v>63</v>
      </c>
      <c r="G17" s="3" t="s">
        <v>64</v>
      </c>
      <c r="H17" s="3" t="s">
        <v>65</v>
      </c>
      <c r="I17" s="3" t="s">
        <v>66</v>
      </c>
      <c r="J17" s="3" t="s">
        <v>83</v>
      </c>
      <c r="K17" s="3" t="s">
        <v>84</v>
      </c>
      <c r="L17" s="3" t="s">
        <v>229</v>
      </c>
      <c r="M17" s="15">
        <v>0</v>
      </c>
      <c r="N17" s="6" t="s">
        <v>93</v>
      </c>
      <c r="O17" s="3" t="s">
        <v>230</v>
      </c>
      <c r="P17" s="115" t="s">
        <v>72</v>
      </c>
      <c r="Q17" s="3" t="s">
        <v>231</v>
      </c>
      <c r="R17" s="115" t="s">
        <v>74</v>
      </c>
      <c r="S17" s="114" t="s">
        <v>75</v>
      </c>
      <c r="T17" s="116" t="s">
        <v>76</v>
      </c>
      <c r="U17" s="20">
        <v>0</v>
      </c>
      <c r="V17" s="7">
        <v>0.25</v>
      </c>
      <c r="W17" s="7">
        <v>0.25</v>
      </c>
      <c r="X17" s="7">
        <v>0.5</v>
      </c>
      <c r="Y17" s="129">
        <v>1</v>
      </c>
      <c r="Z17" s="149">
        <v>0</v>
      </c>
      <c r="AA17" s="12">
        <v>0</v>
      </c>
      <c r="AB17" s="136" t="s">
        <v>232</v>
      </c>
      <c r="AC17" s="3" t="s">
        <v>233</v>
      </c>
      <c r="AD17" s="22">
        <v>0</v>
      </c>
      <c r="AE17" s="26">
        <v>0</v>
      </c>
      <c r="AF17" s="74" t="s">
        <v>234</v>
      </c>
      <c r="AG17" s="79" t="s">
        <v>223</v>
      </c>
      <c r="AH17" s="10" t="s">
        <v>235</v>
      </c>
      <c r="AI17" s="169">
        <v>0</v>
      </c>
      <c r="AJ17" s="143">
        <v>0</v>
      </c>
      <c r="AK17" s="26">
        <v>0.19</v>
      </c>
      <c r="AL17" s="132">
        <v>0</v>
      </c>
      <c r="AM17" s="133">
        <v>0.06</v>
      </c>
      <c r="AN17" s="6"/>
      <c r="AO17" s="6"/>
      <c r="AP17" s="6"/>
      <c r="AQ17" s="6"/>
      <c r="AR17" s="6"/>
      <c r="AS17" s="49"/>
      <c r="AT17" s="6" t="s">
        <v>227</v>
      </c>
      <c r="AU17" s="396" t="s">
        <v>228</v>
      </c>
      <c r="AV17" s="399">
        <v>45852</v>
      </c>
      <c r="AW17" s="39"/>
    </row>
    <row r="18" spans="1:49" ht="90" hidden="1" customHeight="1" x14ac:dyDescent="0.25">
      <c r="A18" s="110">
        <v>17</v>
      </c>
      <c r="B18" s="3" t="s">
        <v>236</v>
      </c>
      <c r="C18" s="111" t="s">
        <v>122</v>
      </c>
      <c r="D18" s="5" t="s">
        <v>61</v>
      </c>
      <c r="E18" s="3" t="s">
        <v>82</v>
      </c>
      <c r="F18" s="3" t="s">
        <v>237</v>
      </c>
      <c r="G18" s="3" t="s">
        <v>238</v>
      </c>
      <c r="H18" s="3" t="s">
        <v>239</v>
      </c>
      <c r="I18" s="3" t="s">
        <v>240</v>
      </c>
      <c r="J18" s="3" t="s">
        <v>241</v>
      </c>
      <c r="K18" s="3" t="s">
        <v>125</v>
      </c>
      <c r="L18" s="3" t="s">
        <v>242</v>
      </c>
      <c r="M18" s="5">
        <v>0</v>
      </c>
      <c r="N18" s="6" t="s">
        <v>243</v>
      </c>
      <c r="O18" s="3" t="s">
        <v>244</v>
      </c>
      <c r="P18" s="115" t="s">
        <v>72</v>
      </c>
      <c r="Q18" s="3" t="s">
        <v>245</v>
      </c>
      <c r="R18" s="115" t="s">
        <v>138</v>
      </c>
      <c r="S18" s="114" t="s">
        <v>246</v>
      </c>
      <c r="T18" s="116" t="s">
        <v>104</v>
      </c>
      <c r="U18" s="171">
        <v>0</v>
      </c>
      <c r="V18" s="172">
        <v>0</v>
      </c>
      <c r="W18" s="172">
        <v>0</v>
      </c>
      <c r="X18" s="172">
        <v>1</v>
      </c>
      <c r="Y18" s="173">
        <v>1</v>
      </c>
      <c r="Z18" s="149"/>
      <c r="AA18" s="9"/>
      <c r="AB18" s="3" t="s">
        <v>247</v>
      </c>
      <c r="AC18" s="3" t="s">
        <v>249</v>
      </c>
      <c r="AD18" s="26" t="s">
        <v>93</v>
      </c>
      <c r="AE18" s="26" t="s">
        <v>93</v>
      </c>
      <c r="AF18" s="131" t="s">
        <v>250</v>
      </c>
      <c r="AG18" s="10" t="s">
        <v>248</v>
      </c>
      <c r="AH18" s="10" t="s">
        <v>251</v>
      </c>
      <c r="AI18" s="174"/>
      <c r="AJ18" s="143"/>
      <c r="AK18" s="22"/>
      <c r="AL18" s="132" t="s">
        <v>252</v>
      </c>
      <c r="AM18" s="133"/>
      <c r="AN18" s="6"/>
      <c r="AO18" s="6"/>
      <c r="AP18" s="6"/>
      <c r="AQ18" s="6"/>
      <c r="AR18" s="6"/>
      <c r="AS18" s="49"/>
      <c r="AT18" s="6"/>
      <c r="AU18" s="396"/>
      <c r="AV18" s="396"/>
      <c r="AW18" s="39"/>
    </row>
    <row r="19" spans="1:49" ht="90" hidden="1" customHeight="1" x14ac:dyDescent="0.25">
      <c r="A19" s="4">
        <v>18</v>
      </c>
      <c r="B19" s="3" t="s">
        <v>236</v>
      </c>
      <c r="C19" s="111" t="s">
        <v>122</v>
      </c>
      <c r="D19" s="5" t="s">
        <v>61</v>
      </c>
      <c r="E19" s="3" t="s">
        <v>82</v>
      </c>
      <c r="F19" s="3" t="s">
        <v>237</v>
      </c>
      <c r="G19" s="3" t="s">
        <v>238</v>
      </c>
      <c r="H19" s="3" t="s">
        <v>239</v>
      </c>
      <c r="I19" s="3" t="s">
        <v>240</v>
      </c>
      <c r="J19" s="3" t="s">
        <v>241</v>
      </c>
      <c r="K19" s="3" t="s">
        <v>253</v>
      </c>
      <c r="L19" s="3" t="s">
        <v>254</v>
      </c>
      <c r="M19" s="5">
        <v>0</v>
      </c>
      <c r="N19" s="6" t="s">
        <v>255</v>
      </c>
      <c r="O19" s="3" t="s">
        <v>256</v>
      </c>
      <c r="P19" s="115" t="s">
        <v>72</v>
      </c>
      <c r="Q19" s="3" t="s">
        <v>257</v>
      </c>
      <c r="R19" s="115" t="s">
        <v>74</v>
      </c>
      <c r="S19" s="114" t="s">
        <v>75</v>
      </c>
      <c r="T19" s="116" t="s">
        <v>104</v>
      </c>
      <c r="U19" s="175">
        <v>0</v>
      </c>
      <c r="V19" s="176">
        <v>0.3</v>
      </c>
      <c r="W19" s="176">
        <v>0.6</v>
      </c>
      <c r="X19" s="176">
        <v>1</v>
      </c>
      <c r="Y19" s="177">
        <v>1</v>
      </c>
      <c r="Z19" s="149">
        <v>0</v>
      </c>
      <c r="AA19" s="9">
        <v>0</v>
      </c>
      <c r="AB19" s="3" t="s">
        <v>258</v>
      </c>
      <c r="AC19" s="3" t="s">
        <v>259</v>
      </c>
      <c r="AD19" s="26">
        <v>0.45</v>
      </c>
      <c r="AE19" s="26">
        <v>0.75</v>
      </c>
      <c r="AF19" s="131" t="s">
        <v>260</v>
      </c>
      <c r="AG19" s="10" t="s">
        <v>248</v>
      </c>
      <c r="AH19" s="10" t="s">
        <v>261</v>
      </c>
      <c r="AI19" s="143">
        <v>0.45</v>
      </c>
      <c r="AJ19" s="143">
        <v>0.75</v>
      </c>
      <c r="AK19" s="22"/>
      <c r="AL19" s="132" t="s">
        <v>252</v>
      </c>
      <c r="AM19" s="133"/>
      <c r="AN19" s="6"/>
      <c r="AO19" s="6"/>
      <c r="AP19" s="6"/>
      <c r="AQ19" s="6"/>
      <c r="AR19" s="6"/>
      <c r="AS19" s="49"/>
      <c r="AT19" s="6"/>
      <c r="AU19" s="396"/>
      <c r="AV19" s="396"/>
      <c r="AW19" s="39"/>
    </row>
    <row r="20" spans="1:49" ht="90" hidden="1" customHeight="1" x14ac:dyDescent="0.25">
      <c r="A20" s="110">
        <v>19</v>
      </c>
      <c r="B20" s="3" t="s">
        <v>236</v>
      </c>
      <c r="C20" s="111" t="s">
        <v>122</v>
      </c>
      <c r="D20" s="5" t="s">
        <v>61</v>
      </c>
      <c r="E20" s="3" t="s">
        <v>82</v>
      </c>
      <c r="F20" s="3" t="s">
        <v>237</v>
      </c>
      <c r="G20" s="3" t="s">
        <v>238</v>
      </c>
      <c r="H20" s="3" t="s">
        <v>239</v>
      </c>
      <c r="I20" s="3" t="s">
        <v>262</v>
      </c>
      <c r="J20" s="3" t="s">
        <v>263</v>
      </c>
      <c r="K20" s="3" t="s">
        <v>264</v>
      </c>
      <c r="L20" s="3" t="s">
        <v>265</v>
      </c>
      <c r="M20" s="5">
        <v>0</v>
      </c>
      <c r="N20" s="6" t="s">
        <v>266</v>
      </c>
      <c r="O20" s="3" t="s">
        <v>267</v>
      </c>
      <c r="P20" s="115" t="s">
        <v>72</v>
      </c>
      <c r="Q20" s="3" t="s">
        <v>268</v>
      </c>
      <c r="R20" s="115" t="s">
        <v>74</v>
      </c>
      <c r="S20" s="114" t="s">
        <v>75</v>
      </c>
      <c r="T20" s="116" t="s">
        <v>76</v>
      </c>
      <c r="U20" s="175">
        <v>0</v>
      </c>
      <c r="V20" s="178">
        <v>0.18</v>
      </c>
      <c r="W20" s="178">
        <v>0.34</v>
      </c>
      <c r="X20" s="178">
        <v>0.48</v>
      </c>
      <c r="Y20" s="178">
        <v>0.48</v>
      </c>
      <c r="Z20" s="149">
        <v>0</v>
      </c>
      <c r="AA20" s="9">
        <v>0</v>
      </c>
      <c r="AB20" s="3" t="s">
        <v>269</v>
      </c>
      <c r="AC20" s="3" t="s">
        <v>270</v>
      </c>
      <c r="AD20" s="26">
        <v>7.0000000000000007E-2</v>
      </c>
      <c r="AE20" s="26">
        <v>0.21</v>
      </c>
      <c r="AF20" s="179" t="s">
        <v>271</v>
      </c>
      <c r="AG20" s="10" t="s">
        <v>248</v>
      </c>
      <c r="AH20" s="10" t="s">
        <v>272</v>
      </c>
      <c r="AI20" s="143">
        <v>7.0000000000000007E-2</v>
      </c>
      <c r="AJ20" s="143">
        <v>0.20588235294117649</v>
      </c>
      <c r="AK20" s="22"/>
      <c r="AL20" s="132" t="s">
        <v>252</v>
      </c>
      <c r="AM20" s="133">
        <v>1.1666666666666667</v>
      </c>
      <c r="AN20" s="6"/>
      <c r="AO20" s="6"/>
      <c r="AP20" s="6"/>
      <c r="AQ20" s="6"/>
      <c r="AR20" s="6"/>
      <c r="AS20" s="49"/>
      <c r="AT20" s="6"/>
      <c r="AU20" s="396"/>
      <c r="AV20" s="396"/>
      <c r="AW20" s="39"/>
    </row>
    <row r="21" spans="1:49" ht="90" hidden="1" customHeight="1" x14ac:dyDescent="0.25">
      <c r="A21" s="4">
        <v>20</v>
      </c>
      <c r="B21" s="3" t="s">
        <v>236</v>
      </c>
      <c r="C21" s="111" t="s">
        <v>122</v>
      </c>
      <c r="D21" s="5" t="s">
        <v>61</v>
      </c>
      <c r="E21" s="3" t="s">
        <v>82</v>
      </c>
      <c r="F21" s="3" t="s">
        <v>237</v>
      </c>
      <c r="G21" s="3" t="s">
        <v>238</v>
      </c>
      <c r="H21" s="3" t="s">
        <v>239</v>
      </c>
      <c r="I21" s="3" t="s">
        <v>262</v>
      </c>
      <c r="J21" s="3" t="s">
        <v>263</v>
      </c>
      <c r="K21" s="3" t="s">
        <v>264</v>
      </c>
      <c r="L21" s="3" t="s">
        <v>273</v>
      </c>
      <c r="M21" s="5">
        <v>0</v>
      </c>
      <c r="N21" s="6" t="s">
        <v>266</v>
      </c>
      <c r="O21" s="3" t="s">
        <v>274</v>
      </c>
      <c r="P21" s="115" t="s">
        <v>72</v>
      </c>
      <c r="Q21" s="3" t="s">
        <v>275</v>
      </c>
      <c r="R21" s="115" t="s">
        <v>74</v>
      </c>
      <c r="S21" s="114" t="s">
        <v>75</v>
      </c>
      <c r="T21" s="116" t="s">
        <v>104</v>
      </c>
      <c r="U21" s="175">
        <v>0</v>
      </c>
      <c r="V21" s="178">
        <v>0</v>
      </c>
      <c r="W21" s="178">
        <v>0.1</v>
      </c>
      <c r="X21" s="178">
        <v>0.18</v>
      </c>
      <c r="Y21" s="178">
        <v>0.18</v>
      </c>
      <c r="Z21" s="149"/>
      <c r="AA21" s="9">
        <v>0</v>
      </c>
      <c r="AB21" s="3" t="s">
        <v>276</v>
      </c>
      <c r="AC21" s="3" t="s">
        <v>277</v>
      </c>
      <c r="AD21" s="26">
        <v>0.26</v>
      </c>
      <c r="AE21" s="26">
        <v>2.6</v>
      </c>
      <c r="AF21" s="179" t="s">
        <v>278</v>
      </c>
      <c r="AG21" s="10" t="s">
        <v>248</v>
      </c>
      <c r="AH21" s="10" t="s">
        <v>279</v>
      </c>
      <c r="AI21" s="143">
        <v>0.26</v>
      </c>
      <c r="AJ21" s="143">
        <v>2.6</v>
      </c>
      <c r="AK21" s="22"/>
      <c r="AL21" s="132" t="s">
        <v>252</v>
      </c>
      <c r="AM21" s="133"/>
      <c r="AN21" s="6"/>
      <c r="AO21" s="6"/>
      <c r="AP21" s="6"/>
      <c r="AQ21" s="6"/>
      <c r="AR21" s="6"/>
      <c r="AS21" s="49"/>
      <c r="AT21" s="6"/>
      <c r="AU21" s="396"/>
      <c r="AV21" s="396"/>
      <c r="AW21" s="39"/>
    </row>
    <row r="22" spans="1:49" ht="90" hidden="1" customHeight="1" x14ac:dyDescent="0.25">
      <c r="A22" s="110">
        <v>21</v>
      </c>
      <c r="B22" s="3" t="s">
        <v>236</v>
      </c>
      <c r="C22" s="111" t="s">
        <v>122</v>
      </c>
      <c r="D22" s="5" t="s">
        <v>61</v>
      </c>
      <c r="E22" s="3" t="s">
        <v>82</v>
      </c>
      <c r="F22" s="3" t="s">
        <v>237</v>
      </c>
      <c r="G22" s="3" t="s">
        <v>238</v>
      </c>
      <c r="H22" s="3" t="s">
        <v>239</v>
      </c>
      <c r="I22" s="3" t="s">
        <v>262</v>
      </c>
      <c r="J22" s="3" t="s">
        <v>263</v>
      </c>
      <c r="K22" s="3" t="s">
        <v>264</v>
      </c>
      <c r="L22" s="3" t="s">
        <v>280</v>
      </c>
      <c r="M22" s="5">
        <v>0</v>
      </c>
      <c r="N22" s="6" t="s">
        <v>281</v>
      </c>
      <c r="O22" s="3" t="s">
        <v>282</v>
      </c>
      <c r="P22" s="115" t="s">
        <v>72</v>
      </c>
      <c r="Q22" s="3" t="s">
        <v>282</v>
      </c>
      <c r="R22" s="115" t="s">
        <v>138</v>
      </c>
      <c r="S22" s="114" t="s">
        <v>75</v>
      </c>
      <c r="T22" s="116" t="s">
        <v>104</v>
      </c>
      <c r="U22" s="175">
        <v>0</v>
      </c>
      <c r="V22" s="182">
        <v>1</v>
      </c>
      <c r="W22" s="182">
        <v>1</v>
      </c>
      <c r="X22" s="182">
        <v>0</v>
      </c>
      <c r="Y22" s="182">
        <v>2</v>
      </c>
      <c r="Z22" s="149"/>
      <c r="AA22" s="9">
        <v>0</v>
      </c>
      <c r="AB22" s="3" t="s">
        <v>283</v>
      </c>
      <c r="AC22" s="3" t="s">
        <v>284</v>
      </c>
      <c r="AD22" s="22">
        <v>0.5</v>
      </c>
      <c r="AE22" s="26">
        <v>0.5</v>
      </c>
      <c r="AF22" s="179" t="s">
        <v>285</v>
      </c>
      <c r="AG22" s="10" t="s">
        <v>248</v>
      </c>
      <c r="AH22" s="10" t="s">
        <v>286</v>
      </c>
      <c r="AI22" s="183">
        <v>0.5</v>
      </c>
      <c r="AJ22" s="143">
        <v>0.5</v>
      </c>
      <c r="AK22" s="22"/>
      <c r="AL22" s="132" t="s">
        <v>252</v>
      </c>
      <c r="AM22" s="133"/>
      <c r="AN22" s="6"/>
      <c r="AO22" s="6"/>
      <c r="AP22" s="6"/>
      <c r="AQ22" s="6"/>
      <c r="AR22" s="6"/>
      <c r="AS22" s="49"/>
      <c r="AT22" s="6"/>
      <c r="AU22" s="396"/>
      <c r="AV22" s="396"/>
      <c r="AW22" s="39"/>
    </row>
    <row r="23" spans="1:49" ht="90" hidden="1" customHeight="1" x14ac:dyDescent="0.25">
      <c r="A23" s="4">
        <v>22</v>
      </c>
      <c r="B23" s="3" t="s">
        <v>236</v>
      </c>
      <c r="C23" s="111" t="s">
        <v>122</v>
      </c>
      <c r="D23" s="5" t="s">
        <v>61</v>
      </c>
      <c r="E23" s="3" t="s">
        <v>82</v>
      </c>
      <c r="F23" s="3" t="s">
        <v>237</v>
      </c>
      <c r="G23" s="3" t="s">
        <v>238</v>
      </c>
      <c r="H23" s="3" t="s">
        <v>239</v>
      </c>
      <c r="I23" s="3" t="s">
        <v>262</v>
      </c>
      <c r="J23" s="3" t="s">
        <v>263</v>
      </c>
      <c r="K23" s="3" t="s">
        <v>264</v>
      </c>
      <c r="L23" s="3" t="s">
        <v>280</v>
      </c>
      <c r="M23" s="5">
        <v>0</v>
      </c>
      <c r="N23" s="6" t="s">
        <v>287</v>
      </c>
      <c r="O23" s="3" t="s">
        <v>288</v>
      </c>
      <c r="P23" s="115" t="s">
        <v>72</v>
      </c>
      <c r="Q23" s="3" t="s">
        <v>289</v>
      </c>
      <c r="R23" s="115" t="s">
        <v>138</v>
      </c>
      <c r="S23" s="114" t="s">
        <v>246</v>
      </c>
      <c r="T23" s="116" t="s">
        <v>76</v>
      </c>
      <c r="U23" s="175">
        <v>0</v>
      </c>
      <c r="V23" s="182">
        <v>0</v>
      </c>
      <c r="W23" s="182">
        <v>1</v>
      </c>
      <c r="X23" s="182">
        <v>0</v>
      </c>
      <c r="Y23" s="182">
        <v>1</v>
      </c>
      <c r="Z23" s="130">
        <v>0.02</v>
      </c>
      <c r="AA23" s="9">
        <v>5.8823529411764705E-2</v>
      </c>
      <c r="AB23" s="3" t="s">
        <v>290</v>
      </c>
      <c r="AC23" s="3" t="s">
        <v>291</v>
      </c>
      <c r="AD23" s="184">
        <v>0.9</v>
      </c>
      <c r="AE23" s="26">
        <v>0.9</v>
      </c>
      <c r="AF23" s="179" t="s">
        <v>292</v>
      </c>
      <c r="AG23" s="10" t="s">
        <v>248</v>
      </c>
      <c r="AH23" s="10" t="s">
        <v>293</v>
      </c>
      <c r="AI23" s="183">
        <v>0.9</v>
      </c>
      <c r="AJ23" s="143">
        <v>0.9</v>
      </c>
      <c r="AK23" s="22"/>
      <c r="AL23" s="132" t="s">
        <v>252</v>
      </c>
      <c r="AM23" s="133">
        <v>0</v>
      </c>
      <c r="AN23" s="6"/>
      <c r="AO23" s="6"/>
      <c r="AP23" s="6"/>
      <c r="AQ23" s="6"/>
      <c r="AR23" s="6"/>
      <c r="AS23" s="49"/>
      <c r="AT23" s="6"/>
      <c r="AU23" s="396"/>
      <c r="AV23" s="396"/>
      <c r="AW23" s="39"/>
    </row>
    <row r="24" spans="1:49" ht="90" hidden="1" customHeight="1" x14ac:dyDescent="0.25">
      <c r="A24" s="110">
        <v>23</v>
      </c>
      <c r="B24" s="3" t="s">
        <v>236</v>
      </c>
      <c r="C24" s="111" t="s">
        <v>122</v>
      </c>
      <c r="D24" s="5" t="s">
        <v>61</v>
      </c>
      <c r="E24" s="3" t="s">
        <v>82</v>
      </c>
      <c r="F24" s="3" t="s">
        <v>237</v>
      </c>
      <c r="G24" s="3" t="s">
        <v>238</v>
      </c>
      <c r="H24" s="3" t="s">
        <v>239</v>
      </c>
      <c r="I24" s="3" t="s">
        <v>240</v>
      </c>
      <c r="J24" s="3" t="s">
        <v>294</v>
      </c>
      <c r="K24" s="3" t="s">
        <v>84</v>
      </c>
      <c r="L24" s="3" t="s">
        <v>295</v>
      </c>
      <c r="M24" s="5">
        <v>0</v>
      </c>
      <c r="N24" s="6" t="s">
        <v>296</v>
      </c>
      <c r="O24" s="3" t="s">
        <v>297</v>
      </c>
      <c r="P24" s="115" t="s">
        <v>72</v>
      </c>
      <c r="Q24" s="3" t="s">
        <v>297</v>
      </c>
      <c r="R24" s="115" t="s">
        <v>138</v>
      </c>
      <c r="S24" s="114" t="s">
        <v>75</v>
      </c>
      <c r="T24" s="116" t="s">
        <v>76</v>
      </c>
      <c r="U24" s="175">
        <v>0</v>
      </c>
      <c r="V24" s="182">
        <v>0</v>
      </c>
      <c r="W24" s="182">
        <v>1</v>
      </c>
      <c r="X24" s="182">
        <v>1</v>
      </c>
      <c r="Y24" s="182">
        <v>2</v>
      </c>
      <c r="Z24" s="182">
        <v>0.17</v>
      </c>
      <c r="AA24" s="9">
        <v>0.17</v>
      </c>
      <c r="AB24" s="3" t="s">
        <v>298</v>
      </c>
      <c r="AC24" s="3" t="s">
        <v>291</v>
      </c>
      <c r="AD24" s="184">
        <v>0.35</v>
      </c>
      <c r="AE24" s="26">
        <v>0.35</v>
      </c>
      <c r="AF24" s="179" t="s">
        <v>299</v>
      </c>
      <c r="AG24" s="10" t="s">
        <v>248</v>
      </c>
      <c r="AH24" s="10" t="s">
        <v>300</v>
      </c>
      <c r="AI24" s="185">
        <v>0.52</v>
      </c>
      <c r="AJ24" s="143">
        <v>0.52</v>
      </c>
      <c r="AK24" s="22"/>
      <c r="AL24" s="132" t="s">
        <v>93</v>
      </c>
      <c r="AM24" s="133" t="s">
        <v>93</v>
      </c>
      <c r="AN24" s="6"/>
      <c r="AO24" s="6"/>
      <c r="AP24" s="6"/>
      <c r="AQ24" s="6"/>
      <c r="AR24" s="6"/>
      <c r="AS24" s="49"/>
      <c r="AT24" s="6"/>
      <c r="AU24" s="396"/>
      <c r="AV24" s="396"/>
      <c r="AW24" s="39"/>
    </row>
    <row r="25" spans="1:49" ht="90" hidden="1" customHeight="1" x14ac:dyDescent="0.25">
      <c r="A25" s="4">
        <v>24</v>
      </c>
      <c r="B25" s="3" t="s">
        <v>236</v>
      </c>
      <c r="C25" s="111" t="s">
        <v>122</v>
      </c>
      <c r="D25" s="5" t="s">
        <v>61</v>
      </c>
      <c r="E25" s="3" t="s">
        <v>82</v>
      </c>
      <c r="F25" s="3" t="s">
        <v>237</v>
      </c>
      <c r="G25" s="3" t="s">
        <v>238</v>
      </c>
      <c r="H25" s="3" t="s">
        <v>239</v>
      </c>
      <c r="I25" s="3" t="s">
        <v>240</v>
      </c>
      <c r="J25" s="3" t="s">
        <v>294</v>
      </c>
      <c r="K25" s="3" t="s">
        <v>84</v>
      </c>
      <c r="L25" s="3" t="s">
        <v>301</v>
      </c>
      <c r="M25" s="5">
        <v>0</v>
      </c>
      <c r="N25" s="6" t="s">
        <v>302</v>
      </c>
      <c r="O25" s="3" t="s">
        <v>303</v>
      </c>
      <c r="P25" s="115" t="s">
        <v>72</v>
      </c>
      <c r="Q25" s="3" t="s">
        <v>304</v>
      </c>
      <c r="R25" s="115" t="s">
        <v>138</v>
      </c>
      <c r="S25" s="114" t="s">
        <v>246</v>
      </c>
      <c r="T25" s="116" t="s">
        <v>104</v>
      </c>
      <c r="U25" s="175">
        <v>0</v>
      </c>
      <c r="V25" s="182">
        <v>0</v>
      </c>
      <c r="W25" s="182">
        <v>1</v>
      </c>
      <c r="X25" s="182">
        <v>0</v>
      </c>
      <c r="Y25" s="182">
        <v>1</v>
      </c>
      <c r="Z25" s="182">
        <v>0</v>
      </c>
      <c r="AA25" s="9">
        <v>0</v>
      </c>
      <c r="AB25" s="3" t="s">
        <v>305</v>
      </c>
      <c r="AC25" s="3" t="s">
        <v>291</v>
      </c>
      <c r="AD25" s="22">
        <v>0.4</v>
      </c>
      <c r="AE25" s="22">
        <v>40</v>
      </c>
      <c r="AF25" s="131" t="s">
        <v>306</v>
      </c>
      <c r="AG25" s="10" t="s">
        <v>248</v>
      </c>
      <c r="AH25" s="10" t="s">
        <v>307</v>
      </c>
      <c r="AI25" s="185">
        <v>0.4</v>
      </c>
      <c r="AJ25" s="143">
        <v>0.4</v>
      </c>
      <c r="AK25" s="22"/>
      <c r="AL25" s="132" t="s">
        <v>93</v>
      </c>
      <c r="AM25" s="133">
        <v>1.4666666666666668</v>
      </c>
      <c r="AN25" s="6"/>
      <c r="AO25" s="6"/>
      <c r="AP25" s="6"/>
      <c r="AQ25" s="6"/>
      <c r="AR25" s="6"/>
      <c r="AS25" s="49"/>
      <c r="AT25" s="6"/>
      <c r="AU25" s="396"/>
      <c r="AV25" s="396"/>
      <c r="AW25" s="39"/>
    </row>
    <row r="26" spans="1:49" ht="90" hidden="1" customHeight="1" x14ac:dyDescent="0.25">
      <c r="A26" s="110">
        <v>25</v>
      </c>
      <c r="B26" s="3" t="s">
        <v>236</v>
      </c>
      <c r="C26" s="111" t="s">
        <v>122</v>
      </c>
      <c r="D26" s="5" t="s">
        <v>61</v>
      </c>
      <c r="E26" s="3" t="s">
        <v>82</v>
      </c>
      <c r="F26" s="3" t="s">
        <v>237</v>
      </c>
      <c r="G26" s="3" t="s">
        <v>238</v>
      </c>
      <c r="H26" s="3" t="s">
        <v>239</v>
      </c>
      <c r="I26" s="3" t="s">
        <v>308</v>
      </c>
      <c r="J26" s="3" t="s">
        <v>309</v>
      </c>
      <c r="K26" s="3" t="s">
        <v>109</v>
      </c>
      <c r="L26" s="3" t="s">
        <v>310</v>
      </c>
      <c r="M26" s="7">
        <v>0.9</v>
      </c>
      <c r="N26" s="6" t="s">
        <v>311</v>
      </c>
      <c r="O26" s="3" t="s">
        <v>312</v>
      </c>
      <c r="P26" s="115" t="s">
        <v>72</v>
      </c>
      <c r="Q26" s="3" t="s">
        <v>313</v>
      </c>
      <c r="R26" s="115" t="s">
        <v>74</v>
      </c>
      <c r="S26" s="114" t="s">
        <v>75</v>
      </c>
      <c r="T26" s="116" t="s">
        <v>194</v>
      </c>
      <c r="U26" s="117">
        <v>0.95</v>
      </c>
      <c r="V26" s="113">
        <v>0.95</v>
      </c>
      <c r="W26" s="113">
        <v>0.95</v>
      </c>
      <c r="X26" s="113">
        <v>0.95</v>
      </c>
      <c r="Y26" s="186">
        <v>0.95</v>
      </c>
      <c r="Z26" s="187">
        <v>1.21</v>
      </c>
      <c r="AA26" s="9">
        <v>1.21</v>
      </c>
      <c r="AB26" s="21" t="s">
        <v>314</v>
      </c>
      <c r="AC26" s="3" t="s">
        <v>315</v>
      </c>
      <c r="AD26" s="26">
        <v>1.08</v>
      </c>
      <c r="AE26" s="26">
        <v>1.1299999999999999</v>
      </c>
      <c r="AF26" s="179" t="s">
        <v>316</v>
      </c>
      <c r="AG26" s="10" t="s">
        <v>248</v>
      </c>
      <c r="AH26" s="10" t="s">
        <v>317</v>
      </c>
      <c r="AI26" s="143">
        <v>2.29</v>
      </c>
      <c r="AJ26" s="143">
        <v>2.4105263157894736</v>
      </c>
      <c r="AK26" s="22"/>
      <c r="AL26" s="132">
        <v>1.2</v>
      </c>
      <c r="AM26" s="133">
        <v>1.1544736842105263</v>
      </c>
      <c r="AN26" s="6"/>
      <c r="AO26" s="6"/>
      <c r="AP26" s="6"/>
      <c r="AQ26" s="6"/>
      <c r="AR26" s="6"/>
      <c r="AS26" s="49"/>
      <c r="AT26" s="6"/>
      <c r="AU26" s="396"/>
      <c r="AV26" s="396"/>
      <c r="AW26" s="39"/>
    </row>
    <row r="27" spans="1:49" ht="90" hidden="1" customHeight="1" x14ac:dyDescent="0.25">
      <c r="A27" s="4">
        <v>26</v>
      </c>
      <c r="B27" s="3" t="s">
        <v>236</v>
      </c>
      <c r="C27" s="111" t="s">
        <v>122</v>
      </c>
      <c r="D27" s="5" t="s">
        <v>61</v>
      </c>
      <c r="E27" s="3" t="s">
        <v>82</v>
      </c>
      <c r="F27" s="3" t="s">
        <v>237</v>
      </c>
      <c r="G27" s="3" t="s">
        <v>238</v>
      </c>
      <c r="H27" s="3" t="s">
        <v>239</v>
      </c>
      <c r="I27" s="3" t="s">
        <v>308</v>
      </c>
      <c r="J27" s="3" t="s">
        <v>309</v>
      </c>
      <c r="K27" s="3" t="s">
        <v>109</v>
      </c>
      <c r="L27" s="3" t="s">
        <v>310</v>
      </c>
      <c r="M27" s="7"/>
      <c r="N27" s="6" t="s">
        <v>318</v>
      </c>
      <c r="O27" s="3" t="s">
        <v>319</v>
      </c>
      <c r="P27" s="115" t="s">
        <v>72</v>
      </c>
      <c r="Q27" s="3" t="s">
        <v>320</v>
      </c>
      <c r="R27" s="115" t="s">
        <v>74</v>
      </c>
      <c r="S27" s="114" t="s">
        <v>75</v>
      </c>
      <c r="T27" s="116" t="s">
        <v>76</v>
      </c>
      <c r="U27" s="13">
        <v>0.6</v>
      </c>
      <c r="V27" s="7">
        <v>0.6</v>
      </c>
      <c r="W27" s="18">
        <v>0.8</v>
      </c>
      <c r="X27" s="18">
        <v>0.8</v>
      </c>
      <c r="Y27" s="141">
        <v>0.8</v>
      </c>
      <c r="Z27" s="130">
        <v>0.81</v>
      </c>
      <c r="AA27" s="9">
        <v>1.0125</v>
      </c>
      <c r="AB27" s="21" t="s">
        <v>321</v>
      </c>
      <c r="AC27" s="3" t="s">
        <v>322</v>
      </c>
      <c r="AD27" s="26">
        <v>0.84</v>
      </c>
      <c r="AE27" s="26">
        <v>1.05</v>
      </c>
      <c r="AF27" s="179" t="s">
        <v>323</v>
      </c>
      <c r="AG27" s="10" t="s">
        <v>248</v>
      </c>
      <c r="AH27" s="10" t="s">
        <v>324</v>
      </c>
      <c r="AI27" s="143">
        <v>1.65</v>
      </c>
      <c r="AJ27" s="143">
        <v>2.0624999999999996</v>
      </c>
      <c r="AK27" s="22"/>
      <c r="AL27" s="132">
        <v>0.98333333333333328</v>
      </c>
      <c r="AM27" s="133">
        <v>1.1766666666666667</v>
      </c>
      <c r="AN27" s="6"/>
      <c r="AO27" s="6"/>
      <c r="AP27" s="6"/>
      <c r="AQ27" s="6"/>
      <c r="AR27" s="6"/>
      <c r="AS27" s="49"/>
      <c r="AT27" s="6"/>
      <c r="AU27" s="396"/>
      <c r="AV27" s="396"/>
      <c r="AW27" s="39"/>
    </row>
    <row r="28" spans="1:49" ht="90" hidden="1" customHeight="1" x14ac:dyDescent="0.25">
      <c r="A28" s="110">
        <v>27</v>
      </c>
      <c r="B28" s="3" t="s">
        <v>325</v>
      </c>
      <c r="C28" s="111" t="s">
        <v>326</v>
      </c>
      <c r="D28" s="5" t="s">
        <v>61</v>
      </c>
      <c r="E28" s="3" t="s">
        <v>62</v>
      </c>
      <c r="F28" s="3" t="s">
        <v>63</v>
      </c>
      <c r="G28" s="3" t="s">
        <v>64</v>
      </c>
      <c r="H28" s="3" t="s">
        <v>65</v>
      </c>
      <c r="I28" s="3" t="s">
        <v>123</v>
      </c>
      <c r="J28" s="3" t="s">
        <v>124</v>
      </c>
      <c r="K28" s="3" t="s">
        <v>84</v>
      </c>
      <c r="L28" s="3" t="s">
        <v>327</v>
      </c>
      <c r="M28" s="7">
        <v>1</v>
      </c>
      <c r="N28" s="6" t="s">
        <v>328</v>
      </c>
      <c r="O28" s="3" t="s">
        <v>329</v>
      </c>
      <c r="P28" s="115" t="s">
        <v>114</v>
      </c>
      <c r="Q28" s="3" t="s">
        <v>330</v>
      </c>
      <c r="R28" s="115" t="s">
        <v>74</v>
      </c>
      <c r="S28" s="114" t="s">
        <v>246</v>
      </c>
      <c r="T28" s="116" t="s">
        <v>104</v>
      </c>
      <c r="U28" s="8">
        <v>1</v>
      </c>
      <c r="V28" s="7">
        <v>1</v>
      </c>
      <c r="W28" s="7">
        <v>1</v>
      </c>
      <c r="X28" s="7">
        <v>1</v>
      </c>
      <c r="Y28" s="129">
        <v>1</v>
      </c>
      <c r="Z28" s="188">
        <v>1</v>
      </c>
      <c r="AA28" s="12">
        <v>1</v>
      </c>
      <c r="AB28" s="3" t="s">
        <v>331</v>
      </c>
      <c r="AC28" s="3" t="s">
        <v>333</v>
      </c>
      <c r="AD28" s="26">
        <v>1</v>
      </c>
      <c r="AE28" s="26">
        <v>1</v>
      </c>
      <c r="AF28" s="179" t="s">
        <v>334</v>
      </c>
      <c r="AG28" s="10" t="s">
        <v>332</v>
      </c>
      <c r="AH28" s="10" t="s">
        <v>335</v>
      </c>
      <c r="AI28" s="26">
        <v>1</v>
      </c>
      <c r="AJ28" s="26">
        <v>1</v>
      </c>
      <c r="AK28" s="22"/>
      <c r="AL28" s="189">
        <v>1</v>
      </c>
      <c r="AM28" s="133">
        <v>1</v>
      </c>
      <c r="AN28" s="6"/>
      <c r="AO28" s="6"/>
      <c r="AP28" s="6"/>
      <c r="AQ28" s="6"/>
      <c r="AR28" s="6"/>
      <c r="AS28" s="49"/>
      <c r="AT28" s="6"/>
      <c r="AU28" s="396"/>
      <c r="AV28" s="396"/>
      <c r="AW28" s="39"/>
    </row>
    <row r="29" spans="1:49" ht="90" hidden="1" customHeight="1" x14ac:dyDescent="0.25">
      <c r="A29" s="4">
        <v>28</v>
      </c>
      <c r="B29" s="3" t="s">
        <v>325</v>
      </c>
      <c r="C29" s="111" t="s">
        <v>326</v>
      </c>
      <c r="D29" s="5" t="s">
        <v>61</v>
      </c>
      <c r="E29" s="3" t="s">
        <v>82</v>
      </c>
      <c r="F29" s="3" t="s">
        <v>63</v>
      </c>
      <c r="G29" s="3" t="s">
        <v>64</v>
      </c>
      <c r="H29" s="3" t="s">
        <v>65</v>
      </c>
      <c r="I29" s="3" t="s">
        <v>123</v>
      </c>
      <c r="J29" s="3" t="s">
        <v>124</v>
      </c>
      <c r="K29" s="3" t="s">
        <v>84</v>
      </c>
      <c r="L29" s="3" t="s">
        <v>327</v>
      </c>
      <c r="M29" s="7">
        <v>0.97</v>
      </c>
      <c r="N29" s="6" t="s">
        <v>328</v>
      </c>
      <c r="O29" s="3" t="s">
        <v>336</v>
      </c>
      <c r="P29" s="115" t="s">
        <v>114</v>
      </c>
      <c r="Q29" s="3" t="s">
        <v>337</v>
      </c>
      <c r="R29" s="115" t="s">
        <v>74</v>
      </c>
      <c r="S29" s="114" t="s">
        <v>246</v>
      </c>
      <c r="T29" s="116" t="s">
        <v>338</v>
      </c>
      <c r="U29" s="8">
        <v>0.97</v>
      </c>
      <c r="V29" s="7">
        <v>0.97</v>
      </c>
      <c r="W29" s="7">
        <v>0.97</v>
      </c>
      <c r="X29" s="7">
        <v>0.97</v>
      </c>
      <c r="Y29" s="129">
        <v>0.97</v>
      </c>
      <c r="Z29" s="190">
        <v>0</v>
      </c>
      <c r="AA29" s="12">
        <v>0</v>
      </c>
      <c r="AB29" s="3" t="s">
        <v>339</v>
      </c>
      <c r="AC29" s="3" t="s">
        <v>340</v>
      </c>
      <c r="AD29" s="26">
        <v>1</v>
      </c>
      <c r="AE29" s="26">
        <v>1</v>
      </c>
      <c r="AF29" s="131" t="s">
        <v>341</v>
      </c>
      <c r="AG29" s="10" t="s">
        <v>332</v>
      </c>
      <c r="AH29" s="10" t="s">
        <v>335</v>
      </c>
      <c r="AI29" s="26">
        <v>1</v>
      </c>
      <c r="AJ29" s="26">
        <v>1</v>
      </c>
      <c r="AK29" s="22"/>
      <c r="AL29" s="189">
        <v>1.0206185567010309</v>
      </c>
      <c r="AM29" s="133">
        <v>1.0309278350515465</v>
      </c>
      <c r="AN29" s="6"/>
      <c r="AO29" s="6"/>
      <c r="AP29" s="6"/>
      <c r="AQ29" s="6"/>
      <c r="AR29" s="6"/>
      <c r="AS29" s="49"/>
      <c r="AT29" s="6"/>
      <c r="AU29" s="396"/>
      <c r="AV29" s="396"/>
      <c r="AW29" s="39"/>
    </row>
    <row r="30" spans="1:49" ht="90" hidden="1" customHeight="1" x14ac:dyDescent="0.25">
      <c r="A30" s="110">
        <v>29</v>
      </c>
      <c r="B30" s="3" t="s">
        <v>325</v>
      </c>
      <c r="C30" s="111" t="s">
        <v>326</v>
      </c>
      <c r="D30" s="5" t="s">
        <v>61</v>
      </c>
      <c r="E30" s="3" t="s">
        <v>82</v>
      </c>
      <c r="F30" s="3" t="s">
        <v>63</v>
      </c>
      <c r="G30" s="3" t="s">
        <v>64</v>
      </c>
      <c r="H30" s="3" t="s">
        <v>65</v>
      </c>
      <c r="I30" s="3" t="s">
        <v>123</v>
      </c>
      <c r="J30" s="3" t="s">
        <v>124</v>
      </c>
      <c r="K30" s="3" t="s">
        <v>84</v>
      </c>
      <c r="L30" s="3" t="s">
        <v>327</v>
      </c>
      <c r="M30" s="7">
        <v>0.95</v>
      </c>
      <c r="N30" s="6" t="s">
        <v>328</v>
      </c>
      <c r="O30" s="3" t="s">
        <v>342</v>
      </c>
      <c r="P30" s="115" t="s">
        <v>114</v>
      </c>
      <c r="Q30" s="3" t="s">
        <v>343</v>
      </c>
      <c r="R30" s="115" t="s">
        <v>74</v>
      </c>
      <c r="S30" s="114" t="s">
        <v>344</v>
      </c>
      <c r="T30" s="116" t="s">
        <v>104</v>
      </c>
      <c r="U30" s="8">
        <v>0.95</v>
      </c>
      <c r="V30" s="7">
        <v>0.96</v>
      </c>
      <c r="W30" s="7">
        <v>0.97</v>
      </c>
      <c r="X30" s="7">
        <v>0.98</v>
      </c>
      <c r="Y30" s="129">
        <v>0.98</v>
      </c>
      <c r="Z30" s="191">
        <v>0</v>
      </c>
      <c r="AA30" s="12">
        <v>0</v>
      </c>
      <c r="AB30" s="3" t="s">
        <v>345</v>
      </c>
      <c r="AC30" s="3" t="s">
        <v>340</v>
      </c>
      <c r="AD30" s="22">
        <v>0</v>
      </c>
      <c r="AE30" s="26">
        <v>0</v>
      </c>
      <c r="AF30" s="131" t="s">
        <v>346</v>
      </c>
      <c r="AG30" s="10" t="s">
        <v>332</v>
      </c>
      <c r="AH30" s="10" t="s">
        <v>347</v>
      </c>
      <c r="AI30" s="192">
        <v>0</v>
      </c>
      <c r="AJ30" s="143">
        <v>0</v>
      </c>
      <c r="AK30" s="22"/>
      <c r="AL30" s="189">
        <v>1.0315789473684212</v>
      </c>
      <c r="AM30" s="133">
        <v>1.0208333333333333</v>
      </c>
      <c r="AN30" s="6"/>
      <c r="AO30" s="6"/>
      <c r="AP30" s="6"/>
      <c r="AQ30" s="6"/>
      <c r="AR30" s="6"/>
      <c r="AS30" s="49"/>
      <c r="AT30" s="6"/>
      <c r="AU30" s="396"/>
      <c r="AV30" s="396"/>
      <c r="AW30" s="39"/>
    </row>
    <row r="31" spans="1:49" ht="90" hidden="1" customHeight="1" x14ac:dyDescent="0.25">
      <c r="A31" s="4">
        <v>30</v>
      </c>
      <c r="B31" s="3" t="s">
        <v>325</v>
      </c>
      <c r="C31" s="111" t="s">
        <v>326</v>
      </c>
      <c r="D31" s="5" t="s">
        <v>61</v>
      </c>
      <c r="E31" s="3" t="s">
        <v>82</v>
      </c>
      <c r="F31" s="3" t="s">
        <v>63</v>
      </c>
      <c r="G31" s="3" t="s">
        <v>64</v>
      </c>
      <c r="H31" s="3" t="s">
        <v>65</v>
      </c>
      <c r="I31" s="3" t="s">
        <v>123</v>
      </c>
      <c r="J31" s="3" t="s">
        <v>124</v>
      </c>
      <c r="K31" s="3" t="s">
        <v>84</v>
      </c>
      <c r="L31" s="3" t="s">
        <v>348</v>
      </c>
      <c r="M31" s="5">
        <v>4</v>
      </c>
      <c r="N31" s="6" t="s">
        <v>349</v>
      </c>
      <c r="O31" s="3" t="s">
        <v>350</v>
      </c>
      <c r="P31" s="115" t="s">
        <v>114</v>
      </c>
      <c r="Q31" s="3" t="s">
        <v>351</v>
      </c>
      <c r="R31" s="115" t="s">
        <v>352</v>
      </c>
      <c r="S31" s="114" t="s">
        <v>344</v>
      </c>
      <c r="T31" s="116" t="s">
        <v>338</v>
      </c>
      <c r="U31" s="20">
        <v>4</v>
      </c>
      <c r="V31" s="15">
        <v>4</v>
      </c>
      <c r="W31" s="15">
        <v>5</v>
      </c>
      <c r="X31" s="15">
        <v>5</v>
      </c>
      <c r="Y31" s="144">
        <v>5</v>
      </c>
      <c r="Z31" s="145">
        <v>5.42</v>
      </c>
      <c r="AA31" s="12">
        <v>1.0839000000000001</v>
      </c>
      <c r="AB31" s="3" t="s">
        <v>353</v>
      </c>
      <c r="AC31" s="3" t="s">
        <v>355</v>
      </c>
      <c r="AD31" s="22">
        <v>5.28</v>
      </c>
      <c r="AE31" s="53">
        <v>1.056</v>
      </c>
      <c r="AF31" s="131" t="s">
        <v>356</v>
      </c>
      <c r="AG31" s="10" t="s">
        <v>354</v>
      </c>
      <c r="AH31" s="10" t="s">
        <v>335</v>
      </c>
      <c r="AI31" s="22">
        <v>5.28</v>
      </c>
      <c r="AJ31" s="53">
        <v>1.056</v>
      </c>
      <c r="AK31" s="22"/>
      <c r="AL31" s="189">
        <v>1.825</v>
      </c>
      <c r="AM31" s="133">
        <v>1.315625</v>
      </c>
      <c r="AN31" s="6"/>
      <c r="AO31" s="6"/>
      <c r="AP31" s="6"/>
      <c r="AQ31" s="6"/>
      <c r="AR31" s="6"/>
      <c r="AS31" s="49"/>
      <c r="AT31" s="6"/>
      <c r="AU31" s="396"/>
      <c r="AV31" s="396"/>
      <c r="AW31" s="39"/>
    </row>
    <row r="32" spans="1:49" ht="90" hidden="1" customHeight="1" x14ac:dyDescent="0.25">
      <c r="A32" s="110">
        <v>31</v>
      </c>
      <c r="B32" s="3" t="s">
        <v>325</v>
      </c>
      <c r="C32" s="111" t="s">
        <v>326</v>
      </c>
      <c r="D32" s="5" t="s">
        <v>61</v>
      </c>
      <c r="E32" s="3" t="s">
        <v>82</v>
      </c>
      <c r="F32" s="3" t="s">
        <v>63</v>
      </c>
      <c r="G32" s="3" t="s">
        <v>64</v>
      </c>
      <c r="H32" s="3" t="s">
        <v>65</v>
      </c>
      <c r="I32" s="3" t="s">
        <v>123</v>
      </c>
      <c r="J32" s="3" t="s">
        <v>124</v>
      </c>
      <c r="K32" s="3" t="s">
        <v>84</v>
      </c>
      <c r="L32" s="3" t="s">
        <v>348</v>
      </c>
      <c r="M32" s="15">
        <v>1.1000000000000001</v>
      </c>
      <c r="N32" s="6" t="s">
        <v>349</v>
      </c>
      <c r="O32" s="3" t="s">
        <v>357</v>
      </c>
      <c r="P32" s="115" t="s">
        <v>114</v>
      </c>
      <c r="Q32" s="3" t="s">
        <v>358</v>
      </c>
      <c r="R32" s="115" t="s">
        <v>352</v>
      </c>
      <c r="S32" s="114" t="s">
        <v>246</v>
      </c>
      <c r="T32" s="116" t="s">
        <v>104</v>
      </c>
      <c r="U32" s="20">
        <v>1</v>
      </c>
      <c r="V32" s="15">
        <v>1</v>
      </c>
      <c r="W32" s="15">
        <v>1</v>
      </c>
      <c r="X32" s="15">
        <v>1</v>
      </c>
      <c r="Y32" s="144">
        <v>1</v>
      </c>
      <c r="Z32" s="149">
        <v>0</v>
      </c>
      <c r="AA32" s="12">
        <v>0</v>
      </c>
      <c r="AB32" s="3" t="s">
        <v>359</v>
      </c>
      <c r="AC32" s="3" t="s">
        <v>360</v>
      </c>
      <c r="AD32" s="22"/>
      <c r="AE32" s="22"/>
      <c r="AF32" s="131" t="s">
        <v>361</v>
      </c>
      <c r="AG32" s="10" t="s">
        <v>354</v>
      </c>
      <c r="AH32" s="10" t="s">
        <v>347</v>
      </c>
      <c r="AI32" s="193">
        <v>0</v>
      </c>
      <c r="AJ32" s="143">
        <v>0</v>
      </c>
      <c r="AK32" s="22"/>
      <c r="AL32" s="189">
        <v>1.1000000000000001</v>
      </c>
      <c r="AM32" s="133">
        <v>1.1000000000000001</v>
      </c>
      <c r="AN32" s="6"/>
      <c r="AO32" s="6"/>
      <c r="AP32" s="6"/>
      <c r="AQ32" s="6"/>
      <c r="AR32" s="6"/>
      <c r="AS32" s="49"/>
      <c r="AT32" s="6"/>
      <c r="AU32" s="396"/>
      <c r="AV32" s="396"/>
      <c r="AW32" s="39"/>
    </row>
    <row r="33" spans="1:49" ht="90" hidden="1" customHeight="1" x14ac:dyDescent="0.25">
      <c r="A33" s="4">
        <v>32</v>
      </c>
      <c r="B33" s="3" t="s">
        <v>325</v>
      </c>
      <c r="C33" s="111" t="s">
        <v>326</v>
      </c>
      <c r="D33" s="5" t="s">
        <v>61</v>
      </c>
      <c r="E33" s="6" t="s">
        <v>82</v>
      </c>
      <c r="F33" s="6" t="s">
        <v>63</v>
      </c>
      <c r="G33" s="6" t="s">
        <v>64</v>
      </c>
      <c r="H33" s="6" t="s">
        <v>65</v>
      </c>
      <c r="I33" s="6" t="s">
        <v>123</v>
      </c>
      <c r="J33" s="6" t="s">
        <v>124</v>
      </c>
      <c r="K33" s="3" t="s">
        <v>84</v>
      </c>
      <c r="L33" s="3" t="s">
        <v>362</v>
      </c>
      <c r="M33" s="5">
        <v>330</v>
      </c>
      <c r="N33" s="6" t="s">
        <v>363</v>
      </c>
      <c r="O33" s="3" t="s">
        <v>364</v>
      </c>
      <c r="P33" s="115" t="s">
        <v>101</v>
      </c>
      <c r="Q33" s="3" t="s">
        <v>365</v>
      </c>
      <c r="R33" s="115" t="s">
        <v>138</v>
      </c>
      <c r="S33" s="114" t="s">
        <v>366</v>
      </c>
      <c r="T33" s="116" t="s">
        <v>76</v>
      </c>
      <c r="U33" s="20">
        <v>347</v>
      </c>
      <c r="V33" s="15">
        <v>364</v>
      </c>
      <c r="W33" s="15">
        <v>339</v>
      </c>
      <c r="X33" s="15">
        <v>354</v>
      </c>
      <c r="Y33" s="146">
        <v>1404</v>
      </c>
      <c r="Z33" s="194">
        <v>110</v>
      </c>
      <c r="AA33" s="12">
        <v>0.28999999999999998</v>
      </c>
      <c r="AB33" s="3" t="s">
        <v>367</v>
      </c>
      <c r="AC33" s="3" t="s">
        <v>333</v>
      </c>
      <c r="AD33" s="22">
        <v>201</v>
      </c>
      <c r="AE33" s="26">
        <v>0.59</v>
      </c>
      <c r="AF33" s="179" t="s">
        <v>369</v>
      </c>
      <c r="AG33" s="10" t="s">
        <v>368</v>
      </c>
      <c r="AH33" s="10" t="s">
        <v>370</v>
      </c>
      <c r="AI33" s="22">
        <v>201</v>
      </c>
      <c r="AJ33" s="26">
        <v>0.59</v>
      </c>
      <c r="AK33" s="22"/>
      <c r="AL33" s="189">
        <v>1.0115273775216138</v>
      </c>
      <c r="AM33" s="133">
        <v>1.0164835164835164</v>
      </c>
      <c r="AN33" s="6"/>
      <c r="AO33" s="6"/>
      <c r="AP33" s="6"/>
      <c r="AQ33" s="6"/>
      <c r="AR33" s="6"/>
      <c r="AS33" s="49"/>
      <c r="AT33" s="6" t="s">
        <v>371</v>
      </c>
      <c r="AU33" s="400">
        <v>2025423002103590</v>
      </c>
      <c r="AV33" s="399">
        <v>45825</v>
      </c>
      <c r="AW33" s="39"/>
    </row>
    <row r="34" spans="1:49" ht="90" hidden="1" customHeight="1" x14ac:dyDescent="0.25">
      <c r="A34" s="110">
        <v>33</v>
      </c>
      <c r="B34" s="3" t="s">
        <v>325</v>
      </c>
      <c r="C34" s="111" t="s">
        <v>326</v>
      </c>
      <c r="D34" s="5" t="s">
        <v>61</v>
      </c>
      <c r="E34" s="6" t="s">
        <v>82</v>
      </c>
      <c r="F34" s="6" t="s">
        <v>63</v>
      </c>
      <c r="G34" s="6" t="s">
        <v>64</v>
      </c>
      <c r="H34" s="6" t="s">
        <v>65</v>
      </c>
      <c r="I34" s="6" t="s">
        <v>123</v>
      </c>
      <c r="J34" s="6" t="s">
        <v>124</v>
      </c>
      <c r="K34" s="3" t="s">
        <v>84</v>
      </c>
      <c r="L34" s="3" t="s">
        <v>362</v>
      </c>
      <c r="M34" s="15">
        <v>1.17</v>
      </c>
      <c r="N34" s="6" t="s">
        <v>372</v>
      </c>
      <c r="O34" s="3" t="s">
        <v>373</v>
      </c>
      <c r="P34" s="115" t="s">
        <v>114</v>
      </c>
      <c r="Q34" s="3" t="s">
        <v>374</v>
      </c>
      <c r="R34" s="115" t="s">
        <v>352</v>
      </c>
      <c r="S34" s="114" t="s">
        <v>344</v>
      </c>
      <c r="T34" s="116" t="s">
        <v>104</v>
      </c>
      <c r="U34" s="20">
        <v>1.24</v>
      </c>
      <c r="V34" s="15">
        <v>0.5</v>
      </c>
      <c r="W34" s="15">
        <v>0.5</v>
      </c>
      <c r="X34" s="15">
        <v>0.5</v>
      </c>
      <c r="Y34" s="196">
        <v>0.5</v>
      </c>
      <c r="Z34" s="190">
        <v>0</v>
      </c>
      <c r="AA34" s="12">
        <v>0</v>
      </c>
      <c r="AB34" s="3" t="s">
        <v>375</v>
      </c>
      <c r="AC34" s="3" t="s">
        <v>360</v>
      </c>
      <c r="AD34" s="22">
        <v>0.6</v>
      </c>
      <c r="AE34" s="26">
        <v>1.2</v>
      </c>
      <c r="AF34" s="131" t="s">
        <v>376</v>
      </c>
      <c r="AG34" s="10" t="s">
        <v>368</v>
      </c>
      <c r="AH34" s="10" t="s">
        <v>377</v>
      </c>
      <c r="AI34" s="22">
        <v>0.6</v>
      </c>
      <c r="AJ34" s="26">
        <v>1.2</v>
      </c>
      <c r="AK34" s="22"/>
      <c r="AL34" s="189">
        <v>0.72580645161290325</v>
      </c>
      <c r="AM34" s="133">
        <v>1.6</v>
      </c>
      <c r="AN34" s="6"/>
      <c r="AO34" s="6"/>
      <c r="AP34" s="6"/>
      <c r="AQ34" s="6"/>
      <c r="AR34" s="6"/>
      <c r="AS34" s="49"/>
      <c r="AT34" s="6"/>
      <c r="AU34" s="396"/>
      <c r="AV34" s="396"/>
      <c r="AW34" s="39"/>
    </row>
    <row r="35" spans="1:49" ht="90" hidden="1" customHeight="1" x14ac:dyDescent="0.25">
      <c r="A35" s="4">
        <v>34</v>
      </c>
      <c r="B35" s="3" t="s">
        <v>325</v>
      </c>
      <c r="C35" s="111" t="s">
        <v>326</v>
      </c>
      <c r="D35" s="5" t="s">
        <v>61</v>
      </c>
      <c r="E35" s="6" t="s">
        <v>82</v>
      </c>
      <c r="F35" s="6" t="s">
        <v>63</v>
      </c>
      <c r="G35" s="6" t="s">
        <v>64</v>
      </c>
      <c r="H35" s="6" t="s">
        <v>65</v>
      </c>
      <c r="I35" s="6" t="s">
        <v>123</v>
      </c>
      <c r="J35" s="6" t="s">
        <v>124</v>
      </c>
      <c r="K35" s="3" t="s">
        <v>84</v>
      </c>
      <c r="L35" s="3" t="s">
        <v>362</v>
      </c>
      <c r="M35" s="5">
        <v>242</v>
      </c>
      <c r="N35" s="6" t="s">
        <v>363</v>
      </c>
      <c r="O35" s="3" t="s">
        <v>378</v>
      </c>
      <c r="P35" s="115" t="s">
        <v>101</v>
      </c>
      <c r="Q35" s="3" t="s">
        <v>379</v>
      </c>
      <c r="R35" s="115" t="s">
        <v>138</v>
      </c>
      <c r="S35" s="114" t="s">
        <v>366</v>
      </c>
      <c r="T35" s="116" t="s">
        <v>76</v>
      </c>
      <c r="U35" s="20">
        <v>250</v>
      </c>
      <c r="V35" s="15">
        <v>245</v>
      </c>
      <c r="W35" s="15">
        <v>260</v>
      </c>
      <c r="X35" s="15">
        <v>250</v>
      </c>
      <c r="Y35" s="197">
        <v>1005</v>
      </c>
      <c r="Z35" s="194">
        <v>41</v>
      </c>
      <c r="AA35" s="12">
        <v>0.16</v>
      </c>
      <c r="AB35" s="198" t="s">
        <v>380</v>
      </c>
      <c r="AC35" s="3" t="s">
        <v>381</v>
      </c>
      <c r="AD35" s="22">
        <v>81</v>
      </c>
      <c r="AE35" s="53">
        <v>0.3115</v>
      </c>
      <c r="AF35" s="131" t="s">
        <v>382</v>
      </c>
      <c r="AG35" s="10" t="s">
        <v>368</v>
      </c>
      <c r="AH35" s="10" t="s">
        <v>383</v>
      </c>
      <c r="AI35" s="22">
        <v>81</v>
      </c>
      <c r="AJ35" s="53">
        <v>0.3115</v>
      </c>
      <c r="AK35" s="22"/>
      <c r="AL35" s="189">
        <v>0.99199999999999999</v>
      </c>
      <c r="AM35" s="133">
        <v>1.0571428571428572</v>
      </c>
      <c r="AN35" s="6"/>
      <c r="AO35" s="6"/>
      <c r="AP35" s="6"/>
      <c r="AQ35" s="6"/>
      <c r="AR35" s="6"/>
      <c r="AS35" s="49"/>
      <c r="AT35" s="6"/>
      <c r="AU35" s="396"/>
      <c r="AV35" s="396"/>
      <c r="AW35" s="39"/>
    </row>
    <row r="36" spans="1:49" ht="90" hidden="1" customHeight="1" x14ac:dyDescent="0.25">
      <c r="A36" s="110">
        <v>35</v>
      </c>
      <c r="B36" s="3" t="s">
        <v>325</v>
      </c>
      <c r="C36" s="111" t="s">
        <v>326</v>
      </c>
      <c r="D36" s="5" t="s">
        <v>61</v>
      </c>
      <c r="E36" s="6" t="s">
        <v>62</v>
      </c>
      <c r="F36" s="6" t="s">
        <v>63</v>
      </c>
      <c r="G36" s="6" t="s">
        <v>64</v>
      </c>
      <c r="H36" s="6" t="s">
        <v>65</v>
      </c>
      <c r="I36" s="6" t="s">
        <v>66</v>
      </c>
      <c r="J36" s="6" t="s">
        <v>83</v>
      </c>
      <c r="K36" s="3" t="s">
        <v>84</v>
      </c>
      <c r="L36" s="3" t="s">
        <v>384</v>
      </c>
      <c r="M36" s="5">
        <v>0</v>
      </c>
      <c r="N36" s="6" t="s">
        <v>385</v>
      </c>
      <c r="O36" s="3" t="s">
        <v>386</v>
      </c>
      <c r="P36" s="115" t="s">
        <v>72</v>
      </c>
      <c r="Q36" s="3" t="s">
        <v>387</v>
      </c>
      <c r="R36" s="115" t="s">
        <v>74</v>
      </c>
      <c r="S36" s="114" t="s">
        <v>344</v>
      </c>
      <c r="T36" s="116" t="s">
        <v>104</v>
      </c>
      <c r="U36" s="13">
        <v>1</v>
      </c>
      <c r="V36" s="18">
        <v>1</v>
      </c>
      <c r="W36" s="18">
        <v>1</v>
      </c>
      <c r="X36" s="18">
        <v>1</v>
      </c>
      <c r="Y36" s="199">
        <v>1</v>
      </c>
      <c r="Z36" s="188">
        <v>0</v>
      </c>
      <c r="AA36" s="12">
        <v>0</v>
      </c>
      <c r="AB36" s="3" t="s">
        <v>388</v>
      </c>
      <c r="AC36" s="3" t="s">
        <v>360</v>
      </c>
      <c r="AD36" s="22"/>
      <c r="AE36" s="22"/>
      <c r="AF36" s="179" t="s">
        <v>390</v>
      </c>
      <c r="AG36" s="10" t="s">
        <v>389</v>
      </c>
      <c r="AH36" s="10" t="s">
        <v>347</v>
      </c>
      <c r="AI36" s="192">
        <v>0</v>
      </c>
      <c r="AJ36" s="143">
        <v>0</v>
      </c>
      <c r="AK36" s="22"/>
      <c r="AL36" s="189">
        <v>1</v>
      </c>
      <c r="AM36" s="133">
        <v>1</v>
      </c>
      <c r="AN36" s="6"/>
      <c r="AO36" s="6"/>
      <c r="AP36" s="6"/>
      <c r="AQ36" s="6"/>
      <c r="AR36" s="6"/>
      <c r="AS36" s="49"/>
      <c r="AT36" s="6"/>
      <c r="AU36" s="396"/>
      <c r="AV36" s="396"/>
      <c r="AW36" s="39"/>
    </row>
    <row r="37" spans="1:49" ht="90" hidden="1" customHeight="1" x14ac:dyDescent="0.25">
      <c r="A37" s="4">
        <v>36</v>
      </c>
      <c r="B37" s="3" t="s">
        <v>325</v>
      </c>
      <c r="C37" s="111" t="s">
        <v>326</v>
      </c>
      <c r="D37" s="5" t="s">
        <v>61</v>
      </c>
      <c r="E37" s="6" t="s">
        <v>62</v>
      </c>
      <c r="F37" s="6" t="s">
        <v>63</v>
      </c>
      <c r="G37" s="6" t="s">
        <v>64</v>
      </c>
      <c r="H37" s="6" t="s">
        <v>65</v>
      </c>
      <c r="I37" s="6" t="s">
        <v>95</v>
      </c>
      <c r="J37" s="6" t="s">
        <v>391</v>
      </c>
      <c r="K37" s="3" t="s">
        <v>68</v>
      </c>
      <c r="L37" s="3" t="s">
        <v>392</v>
      </c>
      <c r="M37" s="5">
        <v>0</v>
      </c>
      <c r="N37" s="6" t="s">
        <v>393</v>
      </c>
      <c r="O37" s="3" t="s">
        <v>394</v>
      </c>
      <c r="P37" s="115" t="s">
        <v>114</v>
      </c>
      <c r="Q37" s="3" t="s">
        <v>395</v>
      </c>
      <c r="R37" s="115" t="s">
        <v>74</v>
      </c>
      <c r="S37" s="114" t="s">
        <v>344</v>
      </c>
      <c r="T37" s="116" t="s">
        <v>104</v>
      </c>
      <c r="U37" s="200">
        <v>0</v>
      </c>
      <c r="V37" s="18">
        <v>1</v>
      </c>
      <c r="W37" s="18">
        <v>1</v>
      </c>
      <c r="X37" s="18">
        <v>1</v>
      </c>
      <c r="Y37" s="199">
        <v>1</v>
      </c>
      <c r="Z37" s="190">
        <v>0</v>
      </c>
      <c r="AA37" s="12">
        <v>0</v>
      </c>
      <c r="AB37" s="3" t="s">
        <v>396</v>
      </c>
      <c r="AC37" s="3" t="s">
        <v>360</v>
      </c>
      <c r="AD37" s="22"/>
      <c r="AE37" s="22"/>
      <c r="AF37" s="131" t="s">
        <v>398</v>
      </c>
      <c r="AG37" s="10" t="s">
        <v>397</v>
      </c>
      <c r="AH37" s="10" t="s">
        <v>347</v>
      </c>
      <c r="AI37" s="143">
        <v>0</v>
      </c>
      <c r="AJ37" s="143">
        <v>0</v>
      </c>
      <c r="AK37" s="22"/>
      <c r="AL37" s="189" t="s">
        <v>93</v>
      </c>
      <c r="AM37" s="133">
        <v>1</v>
      </c>
      <c r="AN37" s="6"/>
      <c r="AO37" s="6"/>
      <c r="AP37" s="6"/>
      <c r="AQ37" s="6"/>
      <c r="AR37" s="6"/>
      <c r="AS37" s="49"/>
      <c r="AT37" s="6"/>
      <c r="AU37" s="396"/>
      <c r="AV37" s="396"/>
      <c r="AW37" s="39"/>
    </row>
    <row r="38" spans="1:49" ht="273" customHeight="1" x14ac:dyDescent="0.25">
      <c r="A38" s="110">
        <v>37</v>
      </c>
      <c r="B38" s="402" t="s">
        <v>399</v>
      </c>
      <c r="C38" s="111" t="s">
        <v>150</v>
      </c>
      <c r="D38" s="5" t="s">
        <v>61</v>
      </c>
      <c r="E38" s="3" t="s">
        <v>82</v>
      </c>
      <c r="F38" s="3" t="s">
        <v>63</v>
      </c>
      <c r="G38" s="3" t="s">
        <v>64</v>
      </c>
      <c r="H38" s="3" t="s">
        <v>65</v>
      </c>
      <c r="I38" s="3" t="s">
        <v>66</v>
      </c>
      <c r="J38" s="3" t="s">
        <v>83</v>
      </c>
      <c r="K38" s="3" t="s">
        <v>84</v>
      </c>
      <c r="L38" s="3" t="s">
        <v>400</v>
      </c>
      <c r="M38" s="5">
        <v>11944</v>
      </c>
      <c r="N38" s="6" t="s">
        <v>401</v>
      </c>
      <c r="O38" s="3" t="s">
        <v>402</v>
      </c>
      <c r="P38" s="115" t="s">
        <v>72</v>
      </c>
      <c r="Q38" s="3" t="s">
        <v>403</v>
      </c>
      <c r="R38" s="115" t="s">
        <v>138</v>
      </c>
      <c r="S38" s="114" t="s">
        <v>75</v>
      </c>
      <c r="T38" s="116" t="s">
        <v>76</v>
      </c>
      <c r="U38" s="201">
        <v>12300</v>
      </c>
      <c r="V38" s="202">
        <v>12915</v>
      </c>
      <c r="W38" s="202">
        <v>13561</v>
      </c>
      <c r="X38" s="203">
        <v>14239.050000000001</v>
      </c>
      <c r="Y38" s="204">
        <v>53015.05</v>
      </c>
      <c r="Z38" s="149">
        <v>3818</v>
      </c>
      <c r="AA38" s="9">
        <v>0.2815426590959369</v>
      </c>
      <c r="AB38" s="3" t="s">
        <v>404</v>
      </c>
      <c r="AC38" s="3" t="s">
        <v>406</v>
      </c>
      <c r="AD38" s="22">
        <v>3856</v>
      </c>
      <c r="AE38" s="26">
        <v>0.28000000000000003</v>
      </c>
      <c r="AF38" s="10" t="s">
        <v>407</v>
      </c>
      <c r="AG38" s="10" t="s">
        <v>405</v>
      </c>
      <c r="AH38" s="181" t="s">
        <v>408</v>
      </c>
      <c r="AI38" s="202">
        <v>7674</v>
      </c>
      <c r="AJ38" s="205">
        <v>0.538940448976582</v>
      </c>
      <c r="AK38" s="22"/>
      <c r="AL38" s="189">
        <v>1.1260975609756096</v>
      </c>
      <c r="AM38" s="133">
        <v>1.3402245451025938</v>
      </c>
      <c r="AN38" s="6"/>
      <c r="AO38" s="6"/>
      <c r="AP38" s="6"/>
      <c r="AQ38" s="6"/>
      <c r="AR38" s="6"/>
      <c r="AS38" s="49"/>
      <c r="AT38" s="6"/>
      <c r="AU38" s="396"/>
      <c r="AV38" s="396"/>
      <c r="AW38" s="403" t="s">
        <v>1553</v>
      </c>
    </row>
    <row r="39" spans="1:49" ht="297.75" customHeight="1" x14ac:dyDescent="0.25">
      <c r="A39" s="4">
        <v>38</v>
      </c>
      <c r="B39" s="402" t="s">
        <v>399</v>
      </c>
      <c r="C39" s="111" t="s">
        <v>150</v>
      </c>
      <c r="D39" s="5" t="s">
        <v>61</v>
      </c>
      <c r="E39" s="3" t="s">
        <v>82</v>
      </c>
      <c r="F39" s="3" t="s">
        <v>63</v>
      </c>
      <c r="G39" s="3" t="s">
        <v>64</v>
      </c>
      <c r="H39" s="3" t="s">
        <v>65</v>
      </c>
      <c r="I39" s="3" t="s">
        <v>66</v>
      </c>
      <c r="J39" s="3" t="s">
        <v>83</v>
      </c>
      <c r="K39" s="3" t="s">
        <v>84</v>
      </c>
      <c r="L39" s="3" t="s">
        <v>400</v>
      </c>
      <c r="M39" s="5">
        <v>200</v>
      </c>
      <c r="N39" s="6" t="s">
        <v>401</v>
      </c>
      <c r="O39" s="3" t="s">
        <v>409</v>
      </c>
      <c r="P39" s="115" t="s">
        <v>72</v>
      </c>
      <c r="Q39" s="3" t="s">
        <v>410</v>
      </c>
      <c r="R39" s="115" t="s">
        <v>138</v>
      </c>
      <c r="S39" s="114" t="s">
        <v>75</v>
      </c>
      <c r="T39" s="116" t="s">
        <v>76</v>
      </c>
      <c r="U39" s="201">
        <v>210</v>
      </c>
      <c r="V39" s="202">
        <v>220</v>
      </c>
      <c r="W39" s="202">
        <v>231</v>
      </c>
      <c r="X39" s="203">
        <v>243</v>
      </c>
      <c r="Y39" s="204">
        <v>904</v>
      </c>
      <c r="Z39" s="149">
        <v>39</v>
      </c>
      <c r="AA39" s="9">
        <v>0.168831168831169</v>
      </c>
      <c r="AB39" s="3" t="s">
        <v>411</v>
      </c>
      <c r="AC39" s="3" t="s">
        <v>412</v>
      </c>
      <c r="AD39" s="22">
        <v>62</v>
      </c>
      <c r="AE39" s="26">
        <v>0.26</v>
      </c>
      <c r="AF39" s="10" t="s">
        <v>413</v>
      </c>
      <c r="AG39" s="10" t="s">
        <v>405</v>
      </c>
      <c r="AH39" s="181" t="s">
        <v>414</v>
      </c>
      <c r="AI39" s="202">
        <v>101</v>
      </c>
      <c r="AJ39" s="205">
        <v>0.41563786008230452</v>
      </c>
      <c r="AK39" s="22"/>
      <c r="AL39" s="189">
        <v>1.3047619047619048</v>
      </c>
      <c r="AM39" s="133">
        <v>2.5499999999999998</v>
      </c>
      <c r="AN39" s="6"/>
      <c r="AO39" s="6"/>
      <c r="AP39" s="6"/>
      <c r="AQ39" s="6"/>
      <c r="AR39" s="6"/>
      <c r="AS39" s="49"/>
      <c r="AT39" s="6"/>
      <c r="AU39" s="396"/>
      <c r="AV39" s="396"/>
      <c r="AW39" s="403" t="s">
        <v>1552</v>
      </c>
    </row>
    <row r="40" spans="1:49" ht="228.75" customHeight="1" x14ac:dyDescent="0.25">
      <c r="A40" s="110">
        <v>39</v>
      </c>
      <c r="B40" s="402" t="s">
        <v>399</v>
      </c>
      <c r="C40" s="111" t="s">
        <v>150</v>
      </c>
      <c r="D40" s="5" t="s">
        <v>61</v>
      </c>
      <c r="E40" s="3" t="s">
        <v>82</v>
      </c>
      <c r="F40" s="3" t="s">
        <v>63</v>
      </c>
      <c r="G40" s="3" t="s">
        <v>64</v>
      </c>
      <c r="H40" s="3" t="s">
        <v>65</v>
      </c>
      <c r="I40" s="3" t="s">
        <v>66</v>
      </c>
      <c r="J40" s="3" t="s">
        <v>83</v>
      </c>
      <c r="K40" s="3" t="s">
        <v>84</v>
      </c>
      <c r="L40" s="3" t="s">
        <v>400</v>
      </c>
      <c r="M40" s="5">
        <v>382</v>
      </c>
      <c r="N40" s="6" t="s">
        <v>401</v>
      </c>
      <c r="O40" s="3" t="s">
        <v>415</v>
      </c>
      <c r="P40" s="115" t="s">
        <v>72</v>
      </c>
      <c r="Q40" s="3" t="s">
        <v>416</v>
      </c>
      <c r="R40" s="115" t="s">
        <v>138</v>
      </c>
      <c r="S40" s="114" t="s">
        <v>75</v>
      </c>
      <c r="T40" s="116" t="s">
        <v>76</v>
      </c>
      <c r="U40" s="201">
        <v>401</v>
      </c>
      <c r="V40" s="202">
        <v>422</v>
      </c>
      <c r="W40" s="202">
        <v>442</v>
      </c>
      <c r="X40" s="203">
        <v>464</v>
      </c>
      <c r="Y40" s="204">
        <v>1729</v>
      </c>
      <c r="Z40" s="149">
        <v>78</v>
      </c>
      <c r="AA40" s="9">
        <v>0.17647058823529413</v>
      </c>
      <c r="AB40" s="3" t="s">
        <v>417</v>
      </c>
      <c r="AC40" s="3" t="s">
        <v>418</v>
      </c>
      <c r="AD40" s="22">
        <v>136</v>
      </c>
      <c r="AE40" s="53">
        <v>0.30759999999999998</v>
      </c>
      <c r="AF40" s="131" t="s">
        <v>419</v>
      </c>
      <c r="AG40" s="10" t="s">
        <v>405</v>
      </c>
      <c r="AH40" s="181" t="s">
        <v>420</v>
      </c>
      <c r="AI40" s="202">
        <v>214</v>
      </c>
      <c r="AJ40" s="205">
        <v>0.46120689655172414</v>
      </c>
      <c r="AK40" s="22"/>
      <c r="AL40" s="189">
        <v>1.2967581047381547</v>
      </c>
      <c r="AM40" s="133">
        <v>1.1872037914691944</v>
      </c>
      <c r="AN40" s="6"/>
      <c r="AO40" s="6"/>
      <c r="AP40" s="6"/>
      <c r="AQ40" s="6"/>
      <c r="AR40" s="6"/>
      <c r="AS40" s="49"/>
      <c r="AT40" s="6"/>
      <c r="AU40" s="396"/>
      <c r="AV40" s="396"/>
      <c r="AW40" s="403" t="s">
        <v>1554</v>
      </c>
    </row>
    <row r="41" spans="1:49" ht="253.5" customHeight="1" x14ac:dyDescent="0.25">
      <c r="A41" s="4">
        <v>40</v>
      </c>
      <c r="B41" s="402" t="s">
        <v>399</v>
      </c>
      <c r="C41" s="111" t="s">
        <v>150</v>
      </c>
      <c r="D41" s="5" t="s">
        <v>61</v>
      </c>
      <c r="E41" s="3" t="s">
        <v>82</v>
      </c>
      <c r="F41" s="3" t="s">
        <v>63</v>
      </c>
      <c r="G41" s="3" t="s">
        <v>64</v>
      </c>
      <c r="H41" s="3" t="s">
        <v>421</v>
      </c>
      <c r="I41" s="3" t="s">
        <v>66</v>
      </c>
      <c r="J41" s="3" t="s">
        <v>83</v>
      </c>
      <c r="K41" s="3" t="s">
        <v>142</v>
      </c>
      <c r="L41" s="3" t="s">
        <v>422</v>
      </c>
      <c r="M41" s="5">
        <v>9175</v>
      </c>
      <c r="N41" s="6" t="s">
        <v>401</v>
      </c>
      <c r="O41" s="3" t="s">
        <v>423</v>
      </c>
      <c r="P41" s="115" t="s">
        <v>101</v>
      </c>
      <c r="Q41" s="3" t="s">
        <v>424</v>
      </c>
      <c r="R41" s="115" t="s">
        <v>138</v>
      </c>
      <c r="S41" s="114" t="s">
        <v>75</v>
      </c>
      <c r="T41" s="116" t="s">
        <v>76</v>
      </c>
      <c r="U41" s="201">
        <v>15937</v>
      </c>
      <c r="V41" s="202">
        <v>16255.74</v>
      </c>
      <c r="W41" s="202">
        <v>9909</v>
      </c>
      <c r="X41" s="203">
        <v>10107.18</v>
      </c>
      <c r="Y41" s="204">
        <v>52208.92</v>
      </c>
      <c r="Z41" s="194">
        <v>3571</v>
      </c>
      <c r="AA41" s="9">
        <v>0.21536887229722318</v>
      </c>
      <c r="AB41" s="3" t="s">
        <v>425</v>
      </c>
      <c r="AC41" s="3" t="s">
        <v>427</v>
      </c>
      <c r="AD41" s="22">
        <v>4440</v>
      </c>
      <c r="AE41" s="53">
        <v>0.44800000000000001</v>
      </c>
      <c r="AF41" s="131" t="s">
        <v>428</v>
      </c>
      <c r="AG41" s="10" t="s">
        <v>426</v>
      </c>
      <c r="AH41" s="181" t="s">
        <v>429</v>
      </c>
      <c r="AI41" s="202">
        <v>8011</v>
      </c>
      <c r="AJ41" s="205">
        <v>0.79260486109874362</v>
      </c>
      <c r="AK41" s="22"/>
      <c r="AL41" s="189">
        <v>0.96373219551985945</v>
      </c>
      <c r="AM41" s="133">
        <v>1.1000000000000001</v>
      </c>
      <c r="AN41" s="6"/>
      <c r="AO41" s="6"/>
      <c r="AP41" s="6"/>
      <c r="AQ41" s="6"/>
      <c r="AR41" s="6"/>
      <c r="AS41" s="49"/>
      <c r="AT41" s="6" t="s">
        <v>430</v>
      </c>
      <c r="AU41" s="400">
        <v>2025121000424990</v>
      </c>
      <c r="AV41" s="399">
        <v>45852</v>
      </c>
      <c r="AW41" s="403" t="s">
        <v>1555</v>
      </c>
    </row>
    <row r="42" spans="1:49" ht="270.75" customHeight="1" x14ac:dyDescent="0.25">
      <c r="A42" s="110">
        <v>41</v>
      </c>
      <c r="B42" s="402" t="s">
        <v>399</v>
      </c>
      <c r="C42" s="111" t="s">
        <v>150</v>
      </c>
      <c r="D42" s="5" t="s">
        <v>61</v>
      </c>
      <c r="E42" s="3" t="s">
        <v>82</v>
      </c>
      <c r="F42" s="3" t="s">
        <v>63</v>
      </c>
      <c r="G42" s="3" t="s">
        <v>64</v>
      </c>
      <c r="H42" s="3" t="s">
        <v>421</v>
      </c>
      <c r="I42" s="3" t="s">
        <v>66</v>
      </c>
      <c r="J42" s="3" t="s">
        <v>83</v>
      </c>
      <c r="K42" s="3" t="s">
        <v>264</v>
      </c>
      <c r="L42" s="3" t="s">
        <v>422</v>
      </c>
      <c r="M42" s="5">
        <v>13689</v>
      </c>
      <c r="N42" s="6" t="s">
        <v>401</v>
      </c>
      <c r="O42" s="3" t="s">
        <v>431</v>
      </c>
      <c r="P42" s="115" t="s">
        <v>72</v>
      </c>
      <c r="Q42" s="3" t="s">
        <v>432</v>
      </c>
      <c r="R42" s="115" t="s">
        <v>138</v>
      </c>
      <c r="S42" s="114" t="s">
        <v>75</v>
      </c>
      <c r="T42" s="116" t="s">
        <v>76</v>
      </c>
      <c r="U42" s="201">
        <v>14123</v>
      </c>
      <c r="V42" s="202">
        <v>14405.460000000001</v>
      </c>
      <c r="W42" s="202">
        <v>11058</v>
      </c>
      <c r="X42" s="203">
        <v>11279.16</v>
      </c>
      <c r="Y42" s="204">
        <v>50865.619999999995</v>
      </c>
      <c r="Z42" s="194">
        <v>1332</v>
      </c>
      <c r="AA42" s="9">
        <v>9.0651902330170384E-2</v>
      </c>
      <c r="AB42" s="111" t="s">
        <v>433</v>
      </c>
      <c r="AC42" s="3" t="s">
        <v>435</v>
      </c>
      <c r="AD42" s="22">
        <v>2119</v>
      </c>
      <c r="AE42" s="53">
        <v>0.19159999999999999</v>
      </c>
      <c r="AF42" s="131" t="s">
        <v>436</v>
      </c>
      <c r="AG42" s="10" t="s">
        <v>434</v>
      </c>
      <c r="AH42" s="181" t="s">
        <v>437</v>
      </c>
      <c r="AI42" s="206">
        <v>1876</v>
      </c>
      <c r="AJ42" s="205">
        <v>0.1696509314523422</v>
      </c>
      <c r="AK42" s="22">
        <v>1876</v>
      </c>
      <c r="AL42" s="189">
        <v>1.4665439354244849</v>
      </c>
      <c r="AM42" s="133">
        <v>0.86973966815360282</v>
      </c>
      <c r="AN42" s="6"/>
      <c r="AO42" s="6"/>
      <c r="AP42" s="6"/>
      <c r="AQ42" s="6"/>
      <c r="AR42" s="6"/>
      <c r="AS42" s="49"/>
      <c r="AT42" s="6" t="s">
        <v>430</v>
      </c>
      <c r="AU42" s="400">
        <v>2025121000424990</v>
      </c>
      <c r="AV42" s="399">
        <v>45852</v>
      </c>
      <c r="AW42" s="403" t="s">
        <v>1556</v>
      </c>
    </row>
    <row r="43" spans="1:49" ht="90" customHeight="1" x14ac:dyDescent="0.25">
      <c r="A43" s="4">
        <v>42</v>
      </c>
      <c r="B43" s="402" t="s">
        <v>399</v>
      </c>
      <c r="C43" s="111" t="s">
        <v>150</v>
      </c>
      <c r="D43" s="5" t="s">
        <v>61</v>
      </c>
      <c r="E43" s="6" t="s">
        <v>438</v>
      </c>
      <c r="F43" s="6" t="s">
        <v>439</v>
      </c>
      <c r="G43" s="6" t="s">
        <v>440</v>
      </c>
      <c r="H43" s="6" t="s">
        <v>441</v>
      </c>
      <c r="I43" s="6" t="s">
        <v>66</v>
      </c>
      <c r="J43" s="6" t="s">
        <v>83</v>
      </c>
      <c r="K43" s="3" t="s">
        <v>84</v>
      </c>
      <c r="L43" s="3" t="s">
        <v>442</v>
      </c>
      <c r="M43" s="5">
        <v>0</v>
      </c>
      <c r="N43" s="6" t="s">
        <v>443</v>
      </c>
      <c r="O43" s="3" t="s">
        <v>444</v>
      </c>
      <c r="P43" s="115" t="s">
        <v>72</v>
      </c>
      <c r="Q43" s="3" t="s">
        <v>445</v>
      </c>
      <c r="R43" s="115" t="s">
        <v>138</v>
      </c>
      <c r="S43" s="114" t="s">
        <v>75</v>
      </c>
      <c r="T43" s="116" t="s">
        <v>76</v>
      </c>
      <c r="U43" s="20">
        <v>1</v>
      </c>
      <c r="V43" s="15">
        <v>0</v>
      </c>
      <c r="W43" s="15">
        <v>0</v>
      </c>
      <c r="X43" s="207">
        <v>0</v>
      </c>
      <c r="Y43" s="204">
        <v>1</v>
      </c>
      <c r="Z43" s="130" t="s">
        <v>93</v>
      </c>
      <c r="AA43" s="9" t="s">
        <v>93</v>
      </c>
      <c r="AB43" s="111" t="s">
        <v>446</v>
      </c>
      <c r="AC43" s="3" t="s">
        <v>249</v>
      </c>
      <c r="AD43" s="22"/>
      <c r="AE43" s="22"/>
      <c r="AF43" s="131" t="s">
        <v>448</v>
      </c>
      <c r="AG43" s="10"/>
      <c r="AH43" s="181" t="s">
        <v>1551</v>
      </c>
      <c r="AI43" s="208" t="e">
        <v>#VALUE!</v>
      </c>
      <c r="AJ43" s="205" t="e">
        <v>#VALUE!</v>
      </c>
      <c r="AK43" s="26">
        <v>0.65</v>
      </c>
      <c r="AL43" s="189">
        <v>0.2</v>
      </c>
      <c r="AM43" s="133">
        <v>0.15</v>
      </c>
      <c r="AN43" s="6"/>
      <c r="AO43" s="6"/>
      <c r="AP43" s="6"/>
      <c r="AQ43" s="6"/>
      <c r="AR43" s="6"/>
      <c r="AS43" s="49"/>
      <c r="AT43" s="6"/>
      <c r="AU43" s="396"/>
      <c r="AV43" s="396"/>
      <c r="AW43" s="404" t="s">
        <v>1563</v>
      </c>
    </row>
    <row r="44" spans="1:49" ht="90" customHeight="1" x14ac:dyDescent="0.25">
      <c r="A44" s="110">
        <v>43</v>
      </c>
      <c r="B44" s="402" t="s">
        <v>399</v>
      </c>
      <c r="C44" s="111" t="s">
        <v>150</v>
      </c>
      <c r="D44" s="5" t="s">
        <v>61</v>
      </c>
      <c r="E44" s="6" t="s">
        <v>438</v>
      </c>
      <c r="F44" s="6" t="s">
        <v>439</v>
      </c>
      <c r="G44" s="6" t="s">
        <v>440</v>
      </c>
      <c r="H44" s="6" t="s">
        <v>65</v>
      </c>
      <c r="I44" s="6" t="s">
        <v>66</v>
      </c>
      <c r="J44" s="6" t="s">
        <v>450</v>
      </c>
      <c r="K44" s="3" t="s">
        <v>84</v>
      </c>
      <c r="L44" s="3" t="s">
        <v>451</v>
      </c>
      <c r="M44" s="5">
        <v>1</v>
      </c>
      <c r="N44" s="6" t="s">
        <v>401</v>
      </c>
      <c r="O44" s="3" t="s">
        <v>452</v>
      </c>
      <c r="P44" s="115" t="s">
        <v>72</v>
      </c>
      <c r="Q44" s="3" t="s">
        <v>453</v>
      </c>
      <c r="R44" s="115" t="s">
        <v>138</v>
      </c>
      <c r="S44" s="114" t="s">
        <v>75</v>
      </c>
      <c r="T44" s="116" t="s">
        <v>76</v>
      </c>
      <c r="U44" s="20">
        <v>2</v>
      </c>
      <c r="V44" s="15">
        <v>2</v>
      </c>
      <c r="W44" s="15">
        <v>2</v>
      </c>
      <c r="X44" s="207">
        <v>2</v>
      </c>
      <c r="Y44" s="204">
        <v>8</v>
      </c>
      <c r="Z44" s="149">
        <v>0</v>
      </c>
      <c r="AA44" s="9">
        <v>0</v>
      </c>
      <c r="AB44" s="111" t="s">
        <v>454</v>
      </c>
      <c r="AC44" s="3" t="s">
        <v>456</v>
      </c>
      <c r="AD44" s="22">
        <v>0</v>
      </c>
      <c r="AE44" s="26">
        <v>0</v>
      </c>
      <c r="AF44" s="131" t="s">
        <v>457</v>
      </c>
      <c r="AG44" s="10" t="s">
        <v>455</v>
      </c>
      <c r="AH44" s="181" t="s">
        <v>458</v>
      </c>
      <c r="AI44" s="193">
        <v>0</v>
      </c>
      <c r="AJ44" s="205" t="s">
        <v>459</v>
      </c>
      <c r="AK44" s="22"/>
      <c r="AL44" s="189">
        <v>2</v>
      </c>
      <c r="AM44" s="133">
        <v>1</v>
      </c>
      <c r="AN44" s="6"/>
      <c r="AO44" s="6"/>
      <c r="AP44" s="6"/>
      <c r="AQ44" s="6"/>
      <c r="AR44" s="6"/>
      <c r="AS44" s="49"/>
      <c r="AT44" s="6"/>
      <c r="AU44" s="396"/>
      <c r="AV44" s="396"/>
      <c r="AW44" s="403" t="s">
        <v>1564</v>
      </c>
    </row>
    <row r="45" spans="1:49" ht="192" customHeight="1" x14ac:dyDescent="0.25">
      <c r="A45" s="4">
        <v>44</v>
      </c>
      <c r="B45" s="402" t="s">
        <v>399</v>
      </c>
      <c r="C45" s="111" t="s">
        <v>150</v>
      </c>
      <c r="D45" s="5" t="s">
        <v>61</v>
      </c>
      <c r="E45" s="6" t="s">
        <v>460</v>
      </c>
      <c r="F45" s="6" t="s">
        <v>439</v>
      </c>
      <c r="G45" s="6" t="s">
        <v>440</v>
      </c>
      <c r="H45" s="6" t="s">
        <v>65</v>
      </c>
      <c r="I45" s="6" t="s">
        <v>66</v>
      </c>
      <c r="J45" s="6" t="s">
        <v>83</v>
      </c>
      <c r="K45" s="3" t="s">
        <v>84</v>
      </c>
      <c r="L45" s="3" t="s">
        <v>461</v>
      </c>
      <c r="M45" s="5">
        <v>0</v>
      </c>
      <c r="N45" s="6" t="s">
        <v>401</v>
      </c>
      <c r="O45" s="3" t="s">
        <v>462</v>
      </c>
      <c r="P45" s="115" t="s">
        <v>72</v>
      </c>
      <c r="Q45" s="3" t="s">
        <v>463</v>
      </c>
      <c r="R45" s="115" t="s">
        <v>138</v>
      </c>
      <c r="S45" s="114" t="s">
        <v>75</v>
      </c>
      <c r="T45" s="116" t="s">
        <v>76</v>
      </c>
      <c r="U45" s="20">
        <v>2</v>
      </c>
      <c r="V45" s="15">
        <v>3</v>
      </c>
      <c r="W45" s="15">
        <v>4</v>
      </c>
      <c r="X45" s="207">
        <v>5</v>
      </c>
      <c r="Y45" s="204">
        <v>14</v>
      </c>
      <c r="Z45" s="209">
        <v>0</v>
      </c>
      <c r="AA45" s="9">
        <v>0</v>
      </c>
      <c r="AB45" s="111" t="s">
        <v>464</v>
      </c>
      <c r="AC45" s="3" t="s">
        <v>456</v>
      </c>
      <c r="AD45" s="22">
        <v>4</v>
      </c>
      <c r="AE45" s="26">
        <v>1</v>
      </c>
      <c r="AF45" s="131" t="s">
        <v>466</v>
      </c>
      <c r="AG45" s="10" t="s">
        <v>465</v>
      </c>
      <c r="AH45" s="181" t="s">
        <v>467</v>
      </c>
      <c r="AI45" s="193">
        <v>1</v>
      </c>
      <c r="AJ45" s="205">
        <v>1</v>
      </c>
      <c r="AK45" s="22">
        <v>1</v>
      </c>
      <c r="AL45" s="189">
        <v>1</v>
      </c>
      <c r="AM45" s="133">
        <v>0.66666666666666663</v>
      </c>
      <c r="AN45" s="6"/>
      <c r="AO45" s="6"/>
      <c r="AP45" s="6"/>
      <c r="AQ45" s="6"/>
      <c r="AR45" s="6"/>
      <c r="AS45" s="49"/>
      <c r="AT45" s="6"/>
      <c r="AU45" s="396"/>
      <c r="AV45" s="396"/>
      <c r="AW45" s="403" t="s">
        <v>1557</v>
      </c>
    </row>
    <row r="46" spans="1:49" ht="318" customHeight="1" x14ac:dyDescent="0.25">
      <c r="A46" s="110">
        <v>45</v>
      </c>
      <c r="B46" s="402" t="s">
        <v>399</v>
      </c>
      <c r="C46" s="111" t="s">
        <v>150</v>
      </c>
      <c r="D46" s="5" t="s">
        <v>61</v>
      </c>
      <c r="E46" s="6" t="s">
        <v>460</v>
      </c>
      <c r="F46" s="6" t="s">
        <v>439</v>
      </c>
      <c r="G46" s="6" t="s">
        <v>440</v>
      </c>
      <c r="H46" s="6" t="s">
        <v>65</v>
      </c>
      <c r="I46" s="6" t="s">
        <v>66</v>
      </c>
      <c r="J46" s="6" t="s">
        <v>83</v>
      </c>
      <c r="K46" s="3" t="s">
        <v>84</v>
      </c>
      <c r="L46" s="3" t="s">
        <v>468</v>
      </c>
      <c r="M46" s="5">
        <v>21</v>
      </c>
      <c r="N46" s="6" t="s">
        <v>401</v>
      </c>
      <c r="O46" s="3" t="s">
        <v>469</v>
      </c>
      <c r="P46" s="115" t="s">
        <v>72</v>
      </c>
      <c r="Q46" s="3" t="s">
        <v>470</v>
      </c>
      <c r="R46" s="115" t="s">
        <v>138</v>
      </c>
      <c r="S46" s="114" t="s">
        <v>75</v>
      </c>
      <c r="T46" s="116" t="s">
        <v>76</v>
      </c>
      <c r="U46" s="210">
        <v>30</v>
      </c>
      <c r="V46" s="211">
        <v>32</v>
      </c>
      <c r="W46" s="211">
        <v>33</v>
      </c>
      <c r="X46" s="212">
        <v>35</v>
      </c>
      <c r="Y46" s="204">
        <v>130</v>
      </c>
      <c r="Z46" s="209">
        <v>12</v>
      </c>
      <c r="AA46" s="9">
        <v>0.36363636363636365</v>
      </c>
      <c r="AB46" s="3" t="s">
        <v>471</v>
      </c>
      <c r="AC46" s="3" t="s">
        <v>473</v>
      </c>
      <c r="AD46" s="22">
        <v>11</v>
      </c>
      <c r="AE46" s="26">
        <v>0.33</v>
      </c>
      <c r="AF46" s="131" t="s">
        <v>474</v>
      </c>
      <c r="AG46" s="10" t="s">
        <v>472</v>
      </c>
      <c r="AH46" s="181" t="s">
        <v>475</v>
      </c>
      <c r="AI46" s="208">
        <v>23</v>
      </c>
      <c r="AJ46" s="205">
        <v>0.69696969696969702</v>
      </c>
      <c r="AK46" s="22">
        <v>2</v>
      </c>
      <c r="AL46" s="189">
        <v>1</v>
      </c>
      <c r="AM46" s="133">
        <v>0.95238095238095233</v>
      </c>
      <c r="AN46" s="6"/>
      <c r="AO46" s="6"/>
      <c r="AP46" s="6"/>
      <c r="AQ46" s="6"/>
      <c r="AR46" s="6"/>
      <c r="AS46" s="49"/>
      <c r="AT46" s="6"/>
      <c r="AU46" s="396"/>
      <c r="AV46" s="396"/>
      <c r="AW46" s="403" t="s">
        <v>1558</v>
      </c>
    </row>
    <row r="47" spans="1:49" ht="258" customHeight="1" x14ac:dyDescent="0.25">
      <c r="A47" s="4">
        <v>46</v>
      </c>
      <c r="B47" s="402" t="s">
        <v>399</v>
      </c>
      <c r="C47" s="111" t="s">
        <v>150</v>
      </c>
      <c r="D47" s="5" t="s">
        <v>61</v>
      </c>
      <c r="E47" s="3" t="s">
        <v>460</v>
      </c>
      <c r="F47" s="3" t="s">
        <v>439</v>
      </c>
      <c r="G47" s="3" t="s">
        <v>476</v>
      </c>
      <c r="H47" s="3" t="s">
        <v>65</v>
      </c>
      <c r="I47" s="3" t="s">
        <v>66</v>
      </c>
      <c r="J47" s="3" t="s">
        <v>83</v>
      </c>
      <c r="K47" s="3" t="s">
        <v>84</v>
      </c>
      <c r="L47" s="3" t="s">
        <v>477</v>
      </c>
      <c r="M47" s="15">
        <v>0</v>
      </c>
      <c r="N47" s="6" t="s">
        <v>401</v>
      </c>
      <c r="O47" s="3" t="s">
        <v>478</v>
      </c>
      <c r="P47" s="115" t="s">
        <v>72</v>
      </c>
      <c r="Q47" s="3" t="s">
        <v>479</v>
      </c>
      <c r="R47" s="115" t="s">
        <v>138</v>
      </c>
      <c r="S47" s="114" t="s">
        <v>75</v>
      </c>
      <c r="T47" s="116" t="s">
        <v>76</v>
      </c>
      <c r="U47" s="20">
        <v>5</v>
      </c>
      <c r="V47" s="15">
        <v>5</v>
      </c>
      <c r="W47" s="15">
        <v>5</v>
      </c>
      <c r="X47" s="207">
        <v>5</v>
      </c>
      <c r="Y47" s="204">
        <v>20</v>
      </c>
      <c r="Z47" s="209">
        <v>1</v>
      </c>
      <c r="AA47" s="9">
        <v>0.2</v>
      </c>
      <c r="AB47" s="3" t="s">
        <v>480</v>
      </c>
      <c r="AC47" s="3" t="s">
        <v>481</v>
      </c>
      <c r="AD47" s="22">
        <v>1</v>
      </c>
      <c r="AE47" s="26">
        <v>0.2</v>
      </c>
      <c r="AF47" s="131" t="s">
        <v>482</v>
      </c>
      <c r="AG47" s="214" t="s">
        <v>465</v>
      </c>
      <c r="AH47" s="181" t="s">
        <v>483</v>
      </c>
      <c r="AI47" s="208">
        <v>2</v>
      </c>
      <c r="AJ47" s="205">
        <v>0.4</v>
      </c>
      <c r="AK47" s="22">
        <v>1</v>
      </c>
      <c r="AL47" s="189">
        <v>2</v>
      </c>
      <c r="AM47" s="133">
        <v>0.8</v>
      </c>
      <c r="AN47" s="6"/>
      <c r="AO47" s="6"/>
      <c r="AP47" s="6"/>
      <c r="AQ47" s="6"/>
      <c r="AR47" s="6"/>
      <c r="AS47" s="49"/>
      <c r="AT47" s="6"/>
      <c r="AU47" s="396"/>
      <c r="AV47" s="396"/>
      <c r="AW47" s="403" t="s">
        <v>1559</v>
      </c>
    </row>
    <row r="48" spans="1:49" ht="169.5" customHeight="1" x14ac:dyDescent="0.25">
      <c r="A48" s="110">
        <v>47</v>
      </c>
      <c r="B48" s="402" t="s">
        <v>399</v>
      </c>
      <c r="C48" s="111" t="s">
        <v>150</v>
      </c>
      <c r="D48" s="5" t="s">
        <v>61</v>
      </c>
      <c r="E48" s="3" t="s">
        <v>460</v>
      </c>
      <c r="F48" s="3" t="s">
        <v>439</v>
      </c>
      <c r="G48" s="3" t="s">
        <v>476</v>
      </c>
      <c r="H48" s="3" t="s">
        <v>65</v>
      </c>
      <c r="I48" s="3" t="s">
        <v>66</v>
      </c>
      <c r="J48" s="3" t="s">
        <v>83</v>
      </c>
      <c r="K48" s="3" t="s">
        <v>84</v>
      </c>
      <c r="L48" s="3" t="s">
        <v>477</v>
      </c>
      <c r="M48" s="15">
        <v>0</v>
      </c>
      <c r="N48" s="6" t="s">
        <v>401</v>
      </c>
      <c r="O48" s="3" t="s">
        <v>484</v>
      </c>
      <c r="P48" s="115" t="s">
        <v>72</v>
      </c>
      <c r="Q48" s="3" t="s">
        <v>485</v>
      </c>
      <c r="R48" s="115" t="s">
        <v>138</v>
      </c>
      <c r="S48" s="114" t="s">
        <v>75</v>
      </c>
      <c r="T48" s="116" t="s">
        <v>76</v>
      </c>
      <c r="U48" s="20">
        <v>1</v>
      </c>
      <c r="V48" s="15">
        <v>3</v>
      </c>
      <c r="W48" s="15">
        <v>3</v>
      </c>
      <c r="X48" s="207">
        <v>3</v>
      </c>
      <c r="Y48" s="204">
        <v>10</v>
      </c>
      <c r="Z48" s="209">
        <v>2</v>
      </c>
      <c r="AA48" s="9">
        <v>0.66666666666666663</v>
      </c>
      <c r="AB48" s="3" t="s">
        <v>486</v>
      </c>
      <c r="AC48" s="3" t="s">
        <v>488</v>
      </c>
      <c r="AD48" s="22">
        <v>6</v>
      </c>
      <c r="AE48" s="26">
        <v>2</v>
      </c>
      <c r="AF48" s="131" t="s">
        <v>489</v>
      </c>
      <c r="AG48" s="10" t="s">
        <v>487</v>
      </c>
      <c r="AH48" s="181" t="s">
        <v>490</v>
      </c>
      <c r="AI48" s="208">
        <v>8</v>
      </c>
      <c r="AJ48" s="205">
        <v>2.6666666666666665</v>
      </c>
      <c r="AK48" s="10"/>
      <c r="AL48" s="189">
        <v>1</v>
      </c>
      <c r="AM48" s="133">
        <v>2.3333333333333335</v>
      </c>
      <c r="AN48" s="6"/>
      <c r="AO48" s="6"/>
      <c r="AP48" s="6"/>
      <c r="AQ48" s="6"/>
      <c r="AR48" s="6"/>
      <c r="AS48" s="49"/>
      <c r="AT48" s="6"/>
      <c r="AU48" s="396"/>
      <c r="AV48" s="396"/>
      <c r="AW48" s="403" t="s">
        <v>1560</v>
      </c>
    </row>
    <row r="49" spans="1:49" ht="90" customHeight="1" x14ac:dyDescent="0.25">
      <c r="A49" s="4">
        <v>48</v>
      </c>
      <c r="B49" s="402" t="s">
        <v>399</v>
      </c>
      <c r="C49" s="111" t="s">
        <v>150</v>
      </c>
      <c r="D49" s="5" t="s">
        <v>61</v>
      </c>
      <c r="E49" s="3" t="s">
        <v>62</v>
      </c>
      <c r="F49" s="3" t="s">
        <v>63</v>
      </c>
      <c r="G49" s="3" t="s">
        <v>64</v>
      </c>
      <c r="H49" s="3" t="s">
        <v>65</v>
      </c>
      <c r="I49" s="3" t="s">
        <v>123</v>
      </c>
      <c r="J49" s="3" t="s">
        <v>124</v>
      </c>
      <c r="K49" s="3" t="s">
        <v>84</v>
      </c>
      <c r="L49" s="3" t="s">
        <v>491</v>
      </c>
      <c r="M49" s="5" t="s">
        <v>492</v>
      </c>
      <c r="N49" s="6" t="s">
        <v>493</v>
      </c>
      <c r="O49" s="3" t="s">
        <v>494</v>
      </c>
      <c r="P49" s="115"/>
      <c r="Q49" s="3" t="s">
        <v>495</v>
      </c>
      <c r="R49" s="115"/>
      <c r="S49" s="114"/>
      <c r="T49" s="116"/>
      <c r="U49" s="20">
        <v>0.5</v>
      </c>
      <c r="V49" s="15">
        <v>0.5</v>
      </c>
      <c r="W49" s="15">
        <v>0</v>
      </c>
      <c r="X49" s="207">
        <v>0</v>
      </c>
      <c r="Y49" s="204">
        <v>1</v>
      </c>
      <c r="Z49" s="209">
        <v>0</v>
      </c>
      <c r="AA49" s="9">
        <v>0</v>
      </c>
      <c r="AB49" s="3" t="s">
        <v>496</v>
      </c>
      <c r="AC49" s="3" t="s">
        <v>497</v>
      </c>
      <c r="AD49" s="22"/>
      <c r="AE49" s="22"/>
      <c r="AF49" s="131" t="s">
        <v>498</v>
      </c>
      <c r="AG49" s="10"/>
      <c r="AH49" s="181" t="s">
        <v>499</v>
      </c>
      <c r="AI49" s="208">
        <v>0</v>
      </c>
      <c r="AJ49" s="205" t="e">
        <v>#DIV/0!</v>
      </c>
      <c r="AK49" s="10"/>
      <c r="AL49" s="189">
        <v>0.9</v>
      </c>
      <c r="AM49" s="133">
        <v>1</v>
      </c>
      <c r="AN49" s="6"/>
      <c r="AO49" s="6"/>
      <c r="AP49" s="6"/>
      <c r="AQ49" s="6"/>
      <c r="AR49" s="6"/>
      <c r="AS49" s="49"/>
      <c r="AT49" s="6"/>
      <c r="AU49" s="396"/>
      <c r="AV49" s="396"/>
      <c r="AW49" s="404" t="s">
        <v>1562</v>
      </c>
    </row>
    <row r="50" spans="1:49" ht="236.25" customHeight="1" x14ac:dyDescent="0.25">
      <c r="A50" s="110">
        <v>49</v>
      </c>
      <c r="B50" s="402" t="s">
        <v>399</v>
      </c>
      <c r="C50" s="111" t="s">
        <v>150</v>
      </c>
      <c r="D50" s="5" t="s">
        <v>61</v>
      </c>
      <c r="E50" s="3" t="s">
        <v>62</v>
      </c>
      <c r="F50" s="3" t="s">
        <v>63</v>
      </c>
      <c r="G50" s="3" t="s">
        <v>64</v>
      </c>
      <c r="H50" s="3" t="s">
        <v>65</v>
      </c>
      <c r="I50" s="3" t="s">
        <v>123</v>
      </c>
      <c r="J50" s="3" t="s">
        <v>124</v>
      </c>
      <c r="K50" s="3" t="s">
        <v>109</v>
      </c>
      <c r="L50" s="3" t="s">
        <v>491</v>
      </c>
      <c r="M50" s="5" t="s">
        <v>500</v>
      </c>
      <c r="N50" s="6" t="s">
        <v>493</v>
      </c>
      <c r="O50" s="3" t="s">
        <v>501</v>
      </c>
      <c r="P50" s="115" t="s">
        <v>72</v>
      </c>
      <c r="Q50" s="3" t="s">
        <v>502</v>
      </c>
      <c r="R50" s="115" t="s">
        <v>138</v>
      </c>
      <c r="S50" s="114" t="s">
        <v>75</v>
      </c>
      <c r="T50" s="116" t="s">
        <v>76</v>
      </c>
      <c r="U50" s="20">
        <v>0</v>
      </c>
      <c r="V50" s="15">
        <v>0.2</v>
      </c>
      <c r="W50" s="15">
        <v>0.4</v>
      </c>
      <c r="X50" s="207">
        <v>0.4</v>
      </c>
      <c r="Y50" s="204">
        <v>1</v>
      </c>
      <c r="Z50" s="209">
        <v>0</v>
      </c>
      <c r="AA50" s="9">
        <v>0</v>
      </c>
      <c r="AB50" s="3" t="s">
        <v>503</v>
      </c>
      <c r="AC50" s="215" t="s">
        <v>456</v>
      </c>
      <c r="AD50" s="216">
        <v>0.15</v>
      </c>
      <c r="AE50" s="26">
        <v>0.37</v>
      </c>
      <c r="AF50" s="131" t="s">
        <v>505</v>
      </c>
      <c r="AG50" s="10" t="s">
        <v>506</v>
      </c>
      <c r="AH50" s="181" t="s">
        <v>507</v>
      </c>
      <c r="AI50" s="193">
        <v>0.15</v>
      </c>
      <c r="AJ50" s="205">
        <v>0.37</v>
      </c>
      <c r="AK50" s="10"/>
      <c r="AL50" s="189" t="s">
        <v>93</v>
      </c>
      <c r="AM50" s="133">
        <v>1.4500000000000002</v>
      </c>
      <c r="AN50" s="6"/>
      <c r="AO50" s="6"/>
      <c r="AP50" s="6"/>
      <c r="AQ50" s="6"/>
      <c r="AR50" s="6"/>
      <c r="AS50" s="49"/>
      <c r="AT50" s="6"/>
      <c r="AU50" s="396"/>
      <c r="AV50" s="396"/>
      <c r="AW50" s="24" t="s">
        <v>1561</v>
      </c>
    </row>
    <row r="51" spans="1:49" ht="90" hidden="1" customHeight="1" x14ac:dyDescent="0.25">
      <c r="A51" s="4">
        <v>50</v>
      </c>
      <c r="B51" s="3" t="s">
        <v>1169</v>
      </c>
      <c r="C51" s="111" t="s">
        <v>749</v>
      </c>
      <c r="D51" s="5" t="s">
        <v>61</v>
      </c>
      <c r="E51" s="3" t="s">
        <v>1170</v>
      </c>
      <c r="F51" s="3" t="s">
        <v>1088</v>
      </c>
      <c r="G51" s="3" t="s">
        <v>1089</v>
      </c>
      <c r="H51" s="3" t="s">
        <v>991</v>
      </c>
      <c r="I51" s="3" t="s">
        <v>66</v>
      </c>
      <c r="J51" s="3" t="s">
        <v>218</v>
      </c>
      <c r="K51" s="3" t="s">
        <v>84</v>
      </c>
      <c r="L51" s="3" t="s">
        <v>1171</v>
      </c>
      <c r="M51" s="5">
        <v>0</v>
      </c>
      <c r="N51" s="5" t="s">
        <v>1172</v>
      </c>
      <c r="O51" s="3" t="s">
        <v>1173</v>
      </c>
      <c r="P51" s="52" t="s">
        <v>101</v>
      </c>
      <c r="Q51" s="3" t="s">
        <v>1174</v>
      </c>
      <c r="R51" s="52" t="s">
        <v>74</v>
      </c>
      <c r="S51" s="328" t="s">
        <v>75</v>
      </c>
      <c r="T51" s="329" t="s">
        <v>104</v>
      </c>
      <c r="U51" s="330">
        <v>0.1</v>
      </c>
      <c r="V51" s="330">
        <v>0.3</v>
      </c>
      <c r="W51" s="330">
        <v>0.3</v>
      </c>
      <c r="X51" s="330">
        <v>0.3</v>
      </c>
      <c r="Y51" s="330">
        <v>1</v>
      </c>
      <c r="Z51" s="331">
        <v>0</v>
      </c>
      <c r="AA51" s="330">
        <v>1</v>
      </c>
      <c r="AB51" s="332" t="s">
        <v>1175</v>
      </c>
      <c r="AC51" s="3" t="s">
        <v>1177</v>
      </c>
      <c r="AD51" s="22" t="s">
        <v>93</v>
      </c>
      <c r="AE51" s="50">
        <v>1</v>
      </c>
      <c r="AF51" s="333" t="s">
        <v>1178</v>
      </c>
      <c r="AG51" s="22" t="s">
        <v>1176</v>
      </c>
      <c r="AH51" s="10" t="s">
        <v>1177</v>
      </c>
      <c r="AI51" s="29" t="s">
        <v>93</v>
      </c>
      <c r="AJ51" s="29" t="s">
        <v>93</v>
      </c>
      <c r="AK51" s="10"/>
      <c r="AL51" s="18">
        <v>1</v>
      </c>
      <c r="AM51" s="18">
        <v>1</v>
      </c>
      <c r="AN51" s="18">
        <v>1</v>
      </c>
      <c r="AO51" s="18">
        <v>1</v>
      </c>
      <c r="AP51" s="140"/>
      <c r="AQ51" s="6"/>
      <c r="AR51" s="6"/>
      <c r="AS51" s="49"/>
      <c r="AT51" s="6" t="s">
        <v>1179</v>
      </c>
      <c r="AU51" s="396"/>
      <c r="AV51" s="396"/>
      <c r="AW51" s="39"/>
    </row>
    <row r="52" spans="1:49" ht="90" hidden="1" customHeight="1" x14ac:dyDescent="0.25">
      <c r="A52" s="110">
        <v>51</v>
      </c>
      <c r="B52" s="3" t="s">
        <v>1169</v>
      </c>
      <c r="C52" s="111" t="s">
        <v>749</v>
      </c>
      <c r="D52" s="5" t="s">
        <v>61</v>
      </c>
      <c r="E52" s="3" t="s">
        <v>1180</v>
      </c>
      <c r="F52" s="3" t="s">
        <v>1181</v>
      </c>
      <c r="G52" s="3" t="s">
        <v>1182</v>
      </c>
      <c r="H52" s="3" t="s">
        <v>1183</v>
      </c>
      <c r="I52" s="3" t="s">
        <v>66</v>
      </c>
      <c r="J52" s="3" t="s">
        <v>83</v>
      </c>
      <c r="K52" s="3" t="s">
        <v>84</v>
      </c>
      <c r="L52" s="3" t="s">
        <v>1184</v>
      </c>
      <c r="M52" s="5">
        <v>0</v>
      </c>
      <c r="N52" s="3" t="s">
        <v>1185</v>
      </c>
      <c r="O52" s="3" t="s">
        <v>1186</v>
      </c>
      <c r="P52" s="52" t="s">
        <v>101</v>
      </c>
      <c r="Q52" s="3" t="s">
        <v>1187</v>
      </c>
      <c r="R52" s="52" t="s">
        <v>138</v>
      </c>
      <c r="S52" s="328" t="s">
        <v>75</v>
      </c>
      <c r="T52" s="329" t="s">
        <v>104</v>
      </c>
      <c r="U52" s="335">
        <v>1</v>
      </c>
      <c r="V52" s="335">
        <v>0.2</v>
      </c>
      <c r="W52" s="335">
        <v>0.3</v>
      </c>
      <c r="X52" s="335">
        <v>0.4</v>
      </c>
      <c r="Y52" s="335">
        <v>1</v>
      </c>
      <c r="Z52" s="336" t="s">
        <v>93</v>
      </c>
      <c r="AA52" s="336" t="s">
        <v>93</v>
      </c>
      <c r="AB52" s="337" t="s">
        <v>1188</v>
      </c>
      <c r="AC52" s="3" t="s">
        <v>1189</v>
      </c>
      <c r="AD52" s="22" t="s">
        <v>93</v>
      </c>
      <c r="AE52" s="22" t="s">
        <v>93</v>
      </c>
      <c r="AF52" s="338" t="s">
        <v>1190</v>
      </c>
      <c r="AG52" s="22" t="s">
        <v>1176</v>
      </c>
      <c r="AH52" s="10" t="s">
        <v>1189</v>
      </c>
      <c r="AI52" s="29" t="s">
        <v>93</v>
      </c>
      <c r="AJ52" s="29" t="s">
        <v>93</v>
      </c>
      <c r="AK52" s="10"/>
      <c r="AL52" s="339">
        <v>0</v>
      </c>
      <c r="AM52" s="132">
        <v>1</v>
      </c>
      <c r="AN52" s="18">
        <v>1</v>
      </c>
      <c r="AO52" s="18">
        <v>1</v>
      </c>
      <c r="AP52" s="140"/>
      <c r="AQ52" s="6"/>
      <c r="AR52" s="6"/>
      <c r="AS52" s="49"/>
      <c r="AT52" s="6" t="s">
        <v>1179</v>
      </c>
      <c r="AU52" s="396"/>
      <c r="AV52" s="396"/>
      <c r="AW52" s="39"/>
    </row>
    <row r="53" spans="1:49" ht="90" hidden="1" customHeight="1" x14ac:dyDescent="0.25">
      <c r="A53" s="4">
        <v>52</v>
      </c>
      <c r="B53" s="3" t="s">
        <v>1169</v>
      </c>
      <c r="C53" s="111" t="s">
        <v>749</v>
      </c>
      <c r="D53" s="5" t="s">
        <v>61</v>
      </c>
      <c r="E53" s="3" t="s">
        <v>1180</v>
      </c>
      <c r="F53" s="3" t="s">
        <v>1181</v>
      </c>
      <c r="G53" s="3" t="s">
        <v>1182</v>
      </c>
      <c r="H53" s="3" t="s">
        <v>1183</v>
      </c>
      <c r="I53" s="3" t="s">
        <v>66</v>
      </c>
      <c r="J53" s="3" t="s">
        <v>83</v>
      </c>
      <c r="K53" s="3" t="s">
        <v>84</v>
      </c>
      <c r="L53" s="3" t="s">
        <v>1184</v>
      </c>
      <c r="M53" s="5">
        <v>0</v>
      </c>
      <c r="N53" s="5" t="s">
        <v>1191</v>
      </c>
      <c r="O53" s="3" t="s">
        <v>1192</v>
      </c>
      <c r="P53" s="52" t="s">
        <v>101</v>
      </c>
      <c r="Q53" s="3" t="s">
        <v>1193</v>
      </c>
      <c r="R53" s="52" t="s">
        <v>138</v>
      </c>
      <c r="S53" s="328" t="s">
        <v>75</v>
      </c>
      <c r="T53" s="329" t="s">
        <v>104</v>
      </c>
      <c r="U53" s="330">
        <v>0</v>
      </c>
      <c r="V53" s="330" t="s">
        <v>1194</v>
      </c>
      <c r="W53" s="330" t="s">
        <v>1194</v>
      </c>
      <c r="X53" s="330">
        <v>0</v>
      </c>
      <c r="Y53" s="330">
        <v>1</v>
      </c>
      <c r="Z53" s="336"/>
      <c r="AA53" s="336">
        <v>1</v>
      </c>
      <c r="AB53" s="337" t="s">
        <v>1188</v>
      </c>
      <c r="AC53" s="3" t="s">
        <v>1195</v>
      </c>
      <c r="AD53" s="22" t="s">
        <v>93</v>
      </c>
      <c r="AE53" s="50">
        <v>1</v>
      </c>
      <c r="AF53" s="338" t="s">
        <v>1190</v>
      </c>
      <c r="AG53" s="22" t="s">
        <v>1176</v>
      </c>
      <c r="AH53" s="10" t="s">
        <v>1195</v>
      </c>
      <c r="AI53" s="29" t="s">
        <v>93</v>
      </c>
      <c r="AJ53" s="29" t="s">
        <v>93</v>
      </c>
      <c r="AK53" s="10"/>
      <c r="AL53" s="339" t="s">
        <v>1196</v>
      </c>
      <c r="AM53" s="339">
        <v>2</v>
      </c>
      <c r="AN53" s="18">
        <v>1</v>
      </c>
      <c r="AO53" s="18">
        <v>1</v>
      </c>
      <c r="AP53" s="140"/>
      <c r="AQ53" s="6"/>
      <c r="AR53" s="6"/>
      <c r="AS53" s="49"/>
      <c r="AT53" s="6" t="s">
        <v>1179</v>
      </c>
      <c r="AU53" s="396"/>
      <c r="AV53" s="396"/>
      <c r="AW53" s="39"/>
    </row>
    <row r="54" spans="1:49" ht="90" hidden="1" customHeight="1" x14ac:dyDescent="0.25">
      <c r="A54" s="110">
        <v>53</v>
      </c>
      <c r="B54" s="3" t="s">
        <v>1169</v>
      </c>
      <c r="C54" s="111" t="s">
        <v>749</v>
      </c>
      <c r="D54" s="5" t="s">
        <v>61</v>
      </c>
      <c r="E54" s="3" t="s">
        <v>82</v>
      </c>
      <c r="F54" s="3" t="s">
        <v>63</v>
      </c>
      <c r="G54" s="3" t="s">
        <v>64</v>
      </c>
      <c r="H54" s="3" t="s">
        <v>65</v>
      </c>
      <c r="I54" s="3" t="s">
        <v>95</v>
      </c>
      <c r="J54" s="3" t="s">
        <v>96</v>
      </c>
      <c r="K54" s="3" t="s">
        <v>109</v>
      </c>
      <c r="L54" s="3" t="s">
        <v>1197</v>
      </c>
      <c r="M54" s="340">
        <v>0.19689999999999999</v>
      </c>
      <c r="N54" s="3" t="s">
        <v>1198</v>
      </c>
      <c r="O54" s="3" t="s">
        <v>1199</v>
      </c>
      <c r="P54" s="52" t="s">
        <v>72</v>
      </c>
      <c r="Q54" s="3" t="s">
        <v>1200</v>
      </c>
      <c r="R54" s="52" t="s">
        <v>74</v>
      </c>
      <c r="S54" s="328" t="s">
        <v>75</v>
      </c>
      <c r="T54" s="329" t="s">
        <v>104</v>
      </c>
      <c r="U54" s="341">
        <v>0.2074</v>
      </c>
      <c r="V54" s="341">
        <v>0.20799999999999999</v>
      </c>
      <c r="W54" s="341">
        <v>0.20899999999999999</v>
      </c>
      <c r="X54" s="330">
        <v>0.21</v>
      </c>
      <c r="Y54" s="330">
        <v>0.21</v>
      </c>
      <c r="Z54" s="336">
        <v>0</v>
      </c>
      <c r="AA54" s="336">
        <v>0</v>
      </c>
      <c r="AB54" s="337" t="s">
        <v>1201</v>
      </c>
      <c r="AC54" s="3" t="s">
        <v>1202</v>
      </c>
      <c r="AD54" s="22" t="s">
        <v>93</v>
      </c>
      <c r="AE54" s="50" t="s">
        <v>93</v>
      </c>
      <c r="AF54" s="342" t="s">
        <v>1203</v>
      </c>
      <c r="AG54" s="22" t="s">
        <v>1176</v>
      </c>
      <c r="AH54" s="10" t="s">
        <v>1202</v>
      </c>
      <c r="AI54" s="10" t="s">
        <v>93</v>
      </c>
      <c r="AJ54" s="10" t="s">
        <v>93</v>
      </c>
      <c r="AK54" s="10"/>
      <c r="AL54" s="339">
        <v>0.99807135969141747</v>
      </c>
      <c r="AM54" s="339">
        <v>0.91346153846153855</v>
      </c>
      <c r="AN54" s="140"/>
      <c r="AO54" s="6"/>
      <c r="AP54" s="140"/>
      <c r="AQ54" s="6"/>
      <c r="AR54" s="6"/>
      <c r="AS54" s="49"/>
      <c r="AT54" s="6" t="s">
        <v>1179</v>
      </c>
      <c r="AU54" s="396"/>
      <c r="AV54" s="396"/>
      <c r="AW54" s="39"/>
    </row>
    <row r="55" spans="1:49" ht="90" hidden="1" customHeight="1" x14ac:dyDescent="0.25">
      <c r="A55" s="4">
        <v>54</v>
      </c>
      <c r="B55" s="3" t="s">
        <v>1169</v>
      </c>
      <c r="C55" s="111" t="s">
        <v>749</v>
      </c>
      <c r="D55" s="5" t="s">
        <v>61</v>
      </c>
      <c r="E55" s="3" t="s">
        <v>82</v>
      </c>
      <c r="F55" s="3" t="s">
        <v>63</v>
      </c>
      <c r="G55" s="3" t="s">
        <v>64</v>
      </c>
      <c r="H55" s="3" t="s">
        <v>65</v>
      </c>
      <c r="I55" s="3" t="s">
        <v>95</v>
      </c>
      <c r="J55" s="3" t="s">
        <v>96</v>
      </c>
      <c r="K55" s="3" t="s">
        <v>109</v>
      </c>
      <c r="L55" s="3" t="s">
        <v>1197</v>
      </c>
      <c r="M55" s="18">
        <v>0.94444444444444442</v>
      </c>
      <c r="N55" s="3" t="s">
        <v>1204</v>
      </c>
      <c r="O55" s="3" t="s">
        <v>1205</v>
      </c>
      <c r="P55" s="52" t="s">
        <v>101</v>
      </c>
      <c r="Q55" s="3" t="s">
        <v>1206</v>
      </c>
      <c r="R55" s="52" t="s">
        <v>74</v>
      </c>
      <c r="S55" s="328" t="s">
        <v>75</v>
      </c>
      <c r="T55" s="329" t="s">
        <v>104</v>
      </c>
      <c r="U55" s="330" t="s">
        <v>1207</v>
      </c>
      <c r="V55" s="330" t="s">
        <v>1208</v>
      </c>
      <c r="W55" s="330" t="s">
        <v>1209</v>
      </c>
      <c r="X55" s="330">
        <v>1</v>
      </c>
      <c r="Y55" s="330">
        <v>1</v>
      </c>
      <c r="Z55" s="343">
        <v>1</v>
      </c>
      <c r="AA55" s="336">
        <v>1</v>
      </c>
      <c r="AB55" s="337" t="s">
        <v>1210</v>
      </c>
      <c r="AC55" s="3" t="s">
        <v>1211</v>
      </c>
      <c r="AD55" s="22" t="s">
        <v>93</v>
      </c>
      <c r="AE55" s="22" t="s">
        <v>93</v>
      </c>
      <c r="AF55" s="333" t="s">
        <v>1212</v>
      </c>
      <c r="AG55" s="22" t="s">
        <v>1176</v>
      </c>
      <c r="AH55" s="10" t="s">
        <v>1211</v>
      </c>
      <c r="AI55" s="10" t="s">
        <v>93</v>
      </c>
      <c r="AJ55" s="10" t="s">
        <v>93</v>
      </c>
      <c r="AK55" s="10"/>
      <c r="AL55" s="339">
        <v>0.80208333333333337</v>
      </c>
      <c r="AM55" s="339">
        <v>1</v>
      </c>
      <c r="AN55" s="140"/>
      <c r="AO55" s="6"/>
      <c r="AP55" s="140"/>
      <c r="AQ55" s="6"/>
      <c r="AR55" s="6"/>
      <c r="AS55" s="49"/>
      <c r="AT55" s="6" t="s">
        <v>1179</v>
      </c>
      <c r="AU55" s="396"/>
      <c r="AV55" s="396"/>
      <c r="AW55" s="39"/>
    </row>
    <row r="56" spans="1:49" ht="90" hidden="1" customHeight="1" x14ac:dyDescent="0.25">
      <c r="A56" s="110">
        <v>55</v>
      </c>
      <c r="B56" s="3" t="s">
        <v>1169</v>
      </c>
      <c r="C56" s="111" t="s">
        <v>749</v>
      </c>
      <c r="D56" s="5" t="s">
        <v>61</v>
      </c>
      <c r="E56" s="3" t="s">
        <v>82</v>
      </c>
      <c r="F56" s="3" t="s">
        <v>63</v>
      </c>
      <c r="G56" s="3" t="s">
        <v>64</v>
      </c>
      <c r="H56" s="3" t="s">
        <v>65</v>
      </c>
      <c r="I56" s="3" t="s">
        <v>66</v>
      </c>
      <c r="J56" s="3" t="s">
        <v>218</v>
      </c>
      <c r="K56" s="3" t="s">
        <v>125</v>
      </c>
      <c r="L56" s="3" t="s">
        <v>1213</v>
      </c>
      <c r="M56" s="5">
        <v>0</v>
      </c>
      <c r="N56" s="3" t="s">
        <v>1214</v>
      </c>
      <c r="O56" s="3" t="s">
        <v>1215</v>
      </c>
      <c r="P56" s="52" t="s">
        <v>101</v>
      </c>
      <c r="Q56" s="3" t="s">
        <v>1216</v>
      </c>
      <c r="R56" s="52" t="s">
        <v>138</v>
      </c>
      <c r="S56" s="328" t="s">
        <v>75</v>
      </c>
      <c r="T56" s="329" t="s">
        <v>104</v>
      </c>
      <c r="U56" s="345">
        <v>1</v>
      </c>
      <c r="V56" s="345">
        <v>1</v>
      </c>
      <c r="W56" s="345">
        <v>1</v>
      </c>
      <c r="X56" s="345">
        <v>1</v>
      </c>
      <c r="Y56" s="345">
        <v>4</v>
      </c>
      <c r="Z56" s="331" t="s">
        <v>93</v>
      </c>
      <c r="AA56" s="336">
        <v>0</v>
      </c>
      <c r="AB56" s="337" t="s">
        <v>1217</v>
      </c>
      <c r="AC56" s="3" t="s">
        <v>1218</v>
      </c>
      <c r="AD56" s="22" t="s">
        <v>93</v>
      </c>
      <c r="AE56" s="22" t="s">
        <v>93</v>
      </c>
      <c r="AF56" s="344" t="s">
        <v>1219</v>
      </c>
      <c r="AG56" s="22" t="s">
        <v>1176</v>
      </c>
      <c r="AH56" s="10" t="s">
        <v>1218</v>
      </c>
      <c r="AI56" s="29" t="s">
        <v>93</v>
      </c>
      <c r="AJ56" s="29" t="s">
        <v>93</v>
      </c>
      <c r="AK56" s="10"/>
      <c r="AL56" s="339">
        <v>1</v>
      </c>
      <c r="AM56" s="339">
        <v>1</v>
      </c>
      <c r="AN56" s="346"/>
      <c r="AO56" s="6"/>
      <c r="AP56" s="140"/>
      <c r="AQ56" s="6"/>
      <c r="AR56" s="6"/>
      <c r="AS56" s="49"/>
      <c r="AT56" s="6" t="s">
        <v>1179</v>
      </c>
      <c r="AU56" s="396"/>
      <c r="AV56" s="396"/>
      <c r="AW56" s="39"/>
    </row>
    <row r="57" spans="1:49" ht="90" hidden="1" customHeight="1" x14ac:dyDescent="0.25">
      <c r="A57" s="4">
        <v>56</v>
      </c>
      <c r="B57" s="3" t="s">
        <v>1169</v>
      </c>
      <c r="C57" s="111" t="s">
        <v>749</v>
      </c>
      <c r="D57" s="5" t="s">
        <v>61</v>
      </c>
      <c r="E57" s="3" t="s">
        <v>82</v>
      </c>
      <c r="F57" s="3" t="s">
        <v>63</v>
      </c>
      <c r="G57" s="3" t="s">
        <v>64</v>
      </c>
      <c r="H57" s="3" t="s">
        <v>65</v>
      </c>
      <c r="I57" s="3" t="s">
        <v>578</v>
      </c>
      <c r="J57" s="3" t="s">
        <v>579</v>
      </c>
      <c r="K57" s="3" t="s">
        <v>84</v>
      </c>
      <c r="L57" s="3" t="s">
        <v>1220</v>
      </c>
      <c r="M57" s="5">
        <v>1.3</v>
      </c>
      <c r="N57" s="3" t="s">
        <v>1221</v>
      </c>
      <c r="O57" s="3" t="s">
        <v>1222</v>
      </c>
      <c r="P57" s="52" t="s">
        <v>72</v>
      </c>
      <c r="Q57" s="3" t="s">
        <v>1223</v>
      </c>
      <c r="R57" s="52" t="s">
        <v>138</v>
      </c>
      <c r="S57" s="328" t="s">
        <v>75</v>
      </c>
      <c r="T57" s="329" t="s">
        <v>104</v>
      </c>
      <c r="U57" s="330" t="s">
        <v>1224</v>
      </c>
      <c r="V57" s="330" t="s">
        <v>1225</v>
      </c>
      <c r="W57" s="330" t="s">
        <v>1226</v>
      </c>
      <c r="X57" s="330" t="s">
        <v>1226</v>
      </c>
      <c r="Y57" s="330" t="s">
        <v>1226</v>
      </c>
      <c r="Z57" s="345">
        <v>0</v>
      </c>
      <c r="AA57" s="336">
        <v>0</v>
      </c>
      <c r="AB57" s="337" t="s">
        <v>1227</v>
      </c>
      <c r="AC57" s="3" t="s">
        <v>1228</v>
      </c>
      <c r="AD57" s="22" t="s">
        <v>93</v>
      </c>
      <c r="AE57" s="22" t="s">
        <v>93</v>
      </c>
      <c r="AF57" s="347" t="s">
        <v>1229</v>
      </c>
      <c r="AG57" s="22" t="s">
        <v>1176</v>
      </c>
      <c r="AH57" s="10" t="s">
        <v>1228</v>
      </c>
      <c r="AI57" s="29" t="s">
        <v>93</v>
      </c>
      <c r="AJ57" s="29" t="s">
        <v>93</v>
      </c>
      <c r="AK57" s="10"/>
      <c r="AL57" s="339">
        <v>1</v>
      </c>
      <c r="AM57" s="339">
        <v>1</v>
      </c>
      <c r="AN57" s="348"/>
      <c r="AO57" s="6"/>
      <c r="AP57" s="140"/>
      <c r="AQ57" s="6"/>
      <c r="AR57" s="6"/>
      <c r="AS57" s="49"/>
      <c r="AT57" s="6" t="s">
        <v>1179</v>
      </c>
      <c r="AU57" s="396"/>
      <c r="AV57" s="396"/>
      <c r="AW57" s="39"/>
    </row>
    <row r="58" spans="1:49" ht="90" hidden="1" customHeight="1" x14ac:dyDescent="0.25">
      <c r="A58" s="110">
        <v>57</v>
      </c>
      <c r="B58" s="3" t="s">
        <v>1169</v>
      </c>
      <c r="C58" s="111" t="s">
        <v>749</v>
      </c>
      <c r="D58" s="5" t="s">
        <v>61</v>
      </c>
      <c r="E58" s="3" t="s">
        <v>62</v>
      </c>
      <c r="F58" s="3" t="s">
        <v>63</v>
      </c>
      <c r="G58" s="3" t="s">
        <v>64</v>
      </c>
      <c r="H58" s="3" t="s">
        <v>65</v>
      </c>
      <c r="I58" s="3" t="s">
        <v>66</v>
      </c>
      <c r="J58" s="3" t="s">
        <v>218</v>
      </c>
      <c r="K58" s="3" t="s">
        <v>125</v>
      </c>
      <c r="L58" s="3" t="s">
        <v>1230</v>
      </c>
      <c r="M58" s="18">
        <v>0.72</v>
      </c>
      <c r="N58" s="3" t="s">
        <v>1231</v>
      </c>
      <c r="O58" s="3" t="s">
        <v>1232</v>
      </c>
      <c r="P58" s="52" t="s">
        <v>101</v>
      </c>
      <c r="Q58" s="3" t="s">
        <v>1233</v>
      </c>
      <c r="R58" s="52" t="s">
        <v>74</v>
      </c>
      <c r="S58" s="328" t="s">
        <v>75</v>
      </c>
      <c r="T58" s="329" t="s">
        <v>104</v>
      </c>
      <c r="U58" s="330" t="s">
        <v>1234</v>
      </c>
      <c r="V58" s="330" t="s">
        <v>1235</v>
      </c>
      <c r="W58" s="330" t="s">
        <v>1236</v>
      </c>
      <c r="X58" s="330" t="s">
        <v>1237</v>
      </c>
      <c r="Y58" s="330" t="s">
        <v>1237</v>
      </c>
      <c r="Z58" s="336">
        <v>1</v>
      </c>
      <c r="AA58" s="336">
        <v>1</v>
      </c>
      <c r="AB58" s="337" t="s">
        <v>1238</v>
      </c>
      <c r="AC58" s="3" t="s">
        <v>1239</v>
      </c>
      <c r="AD58" s="22" t="s">
        <v>93</v>
      </c>
      <c r="AE58" s="22" t="s">
        <v>93</v>
      </c>
      <c r="AF58" s="347" t="s">
        <v>1240</v>
      </c>
      <c r="AG58" s="22" t="s">
        <v>1176</v>
      </c>
      <c r="AH58" s="10" t="s">
        <v>1239</v>
      </c>
      <c r="AI58" s="29" t="s">
        <v>93</v>
      </c>
      <c r="AJ58" s="29" t="s">
        <v>93</v>
      </c>
      <c r="AK58" s="10"/>
      <c r="AL58" s="339">
        <v>1.0138888888888888</v>
      </c>
      <c r="AM58" s="339">
        <v>1.3561643835616439</v>
      </c>
      <c r="AN58" s="140"/>
      <c r="AO58" s="6"/>
      <c r="AP58" s="140"/>
      <c r="AQ58" s="6"/>
      <c r="AR58" s="6"/>
      <c r="AS58" s="49"/>
      <c r="AT58" s="6" t="s">
        <v>1179</v>
      </c>
      <c r="AU58" s="396"/>
      <c r="AV58" s="396"/>
      <c r="AW58" s="39"/>
    </row>
    <row r="59" spans="1:49" ht="90" hidden="1" customHeight="1" x14ac:dyDescent="0.25">
      <c r="A59" s="4">
        <v>58</v>
      </c>
      <c r="B59" s="3" t="s">
        <v>1169</v>
      </c>
      <c r="C59" s="111" t="s">
        <v>749</v>
      </c>
      <c r="D59" s="5" t="s">
        <v>61</v>
      </c>
      <c r="E59" s="3" t="s">
        <v>62</v>
      </c>
      <c r="F59" s="3" t="s">
        <v>63</v>
      </c>
      <c r="G59" s="3" t="s">
        <v>64</v>
      </c>
      <c r="H59" s="3" t="s">
        <v>65</v>
      </c>
      <c r="I59" s="3" t="s">
        <v>66</v>
      </c>
      <c r="J59" s="3" t="s">
        <v>218</v>
      </c>
      <c r="K59" s="3" t="s">
        <v>125</v>
      </c>
      <c r="L59" s="3" t="s">
        <v>1230</v>
      </c>
      <c r="M59" s="340">
        <v>1.7000000000000001E-2</v>
      </c>
      <c r="N59" s="3" t="s">
        <v>1231</v>
      </c>
      <c r="O59" s="3" t="s">
        <v>1241</v>
      </c>
      <c r="P59" s="52" t="s">
        <v>101</v>
      </c>
      <c r="Q59" s="3" t="s">
        <v>1242</v>
      </c>
      <c r="R59" s="52" t="s">
        <v>74</v>
      </c>
      <c r="S59" s="328" t="s">
        <v>1243</v>
      </c>
      <c r="T59" s="329" t="s">
        <v>104</v>
      </c>
      <c r="U59" s="341" t="s">
        <v>1244</v>
      </c>
      <c r="V59" s="341" t="s">
        <v>1245</v>
      </c>
      <c r="W59" s="341" t="s">
        <v>1246</v>
      </c>
      <c r="X59" s="330" t="s">
        <v>1247</v>
      </c>
      <c r="Y59" s="330" t="s">
        <v>1247</v>
      </c>
      <c r="Z59" s="343">
        <v>0</v>
      </c>
      <c r="AA59" s="336">
        <v>0</v>
      </c>
      <c r="AB59" s="337" t="s">
        <v>1248</v>
      </c>
      <c r="AC59" s="3" t="s">
        <v>1239</v>
      </c>
      <c r="AD59" s="22" t="s">
        <v>93</v>
      </c>
      <c r="AE59" s="22" t="s">
        <v>93</v>
      </c>
      <c r="AF59" s="347" t="s">
        <v>1249</v>
      </c>
      <c r="AG59" s="22" t="s">
        <v>1176</v>
      </c>
      <c r="AH59" s="10" t="s">
        <v>1239</v>
      </c>
      <c r="AI59" s="29" t="s">
        <v>93</v>
      </c>
      <c r="AJ59" s="29" t="s">
        <v>93</v>
      </c>
      <c r="AK59" s="10"/>
      <c r="AL59" s="339">
        <v>1</v>
      </c>
      <c r="AM59" s="339">
        <v>0</v>
      </c>
      <c r="AN59" s="140"/>
      <c r="AO59" s="6"/>
      <c r="AP59" s="140"/>
      <c r="AQ59" s="6"/>
      <c r="AR59" s="6"/>
      <c r="AS59" s="49"/>
      <c r="AT59" s="6" t="s">
        <v>1179</v>
      </c>
      <c r="AU59" s="396"/>
      <c r="AV59" s="396"/>
      <c r="AW59" s="39"/>
    </row>
    <row r="60" spans="1:49" ht="90" hidden="1" customHeight="1" x14ac:dyDescent="0.25">
      <c r="A60" s="110">
        <v>59</v>
      </c>
      <c r="B60" s="3" t="s">
        <v>1169</v>
      </c>
      <c r="C60" s="111" t="s">
        <v>749</v>
      </c>
      <c r="D60" s="5" t="s">
        <v>61</v>
      </c>
      <c r="E60" s="3" t="s">
        <v>82</v>
      </c>
      <c r="F60" s="3" t="s">
        <v>63</v>
      </c>
      <c r="G60" s="3" t="s">
        <v>64</v>
      </c>
      <c r="H60" s="3" t="s">
        <v>65</v>
      </c>
      <c r="I60" s="3" t="s">
        <v>66</v>
      </c>
      <c r="J60" s="3" t="s">
        <v>218</v>
      </c>
      <c r="K60" s="3" t="s">
        <v>125</v>
      </c>
      <c r="L60" s="3" t="s">
        <v>1230</v>
      </c>
      <c r="M60" s="5">
        <v>0</v>
      </c>
      <c r="N60" s="3" t="s">
        <v>1250</v>
      </c>
      <c r="O60" s="3" t="s">
        <v>1251</v>
      </c>
      <c r="P60" s="52" t="s">
        <v>101</v>
      </c>
      <c r="Q60" s="3" t="s">
        <v>1252</v>
      </c>
      <c r="R60" s="52" t="s">
        <v>138</v>
      </c>
      <c r="S60" s="328" t="s">
        <v>75</v>
      </c>
      <c r="T60" s="329" t="s">
        <v>104</v>
      </c>
      <c r="U60" s="335">
        <v>1</v>
      </c>
      <c r="V60" s="335">
        <v>1</v>
      </c>
      <c r="W60" s="335">
        <v>1</v>
      </c>
      <c r="X60" s="335">
        <v>1</v>
      </c>
      <c r="Y60" s="335">
        <v>4</v>
      </c>
      <c r="Z60" s="345">
        <v>0</v>
      </c>
      <c r="AA60" s="336">
        <v>0</v>
      </c>
      <c r="AB60" s="332" t="s">
        <v>1253</v>
      </c>
      <c r="AC60" s="3" t="s">
        <v>1254</v>
      </c>
      <c r="AD60" s="22">
        <v>0</v>
      </c>
      <c r="AE60" s="50">
        <v>0</v>
      </c>
      <c r="AF60" s="344" t="s">
        <v>1255</v>
      </c>
      <c r="AG60" s="22" t="s">
        <v>1176</v>
      </c>
      <c r="AH60" s="10" t="s">
        <v>1254</v>
      </c>
      <c r="AI60" s="29" t="s">
        <v>93</v>
      </c>
      <c r="AJ60" s="29" t="s">
        <v>93</v>
      </c>
      <c r="AK60" s="10"/>
      <c r="AL60" s="339">
        <v>0</v>
      </c>
      <c r="AM60" s="339">
        <v>1</v>
      </c>
      <c r="AN60" s="346"/>
      <c r="AO60" s="6"/>
      <c r="AP60" s="140"/>
      <c r="AQ60" s="6"/>
      <c r="AR60" s="6"/>
      <c r="AS60" s="49"/>
      <c r="AT60" s="6" t="s">
        <v>1179</v>
      </c>
      <c r="AU60" s="396"/>
      <c r="AV60" s="396"/>
      <c r="AW60" s="39"/>
    </row>
    <row r="61" spans="1:49" ht="90" hidden="1" customHeight="1" x14ac:dyDescent="0.25">
      <c r="A61" s="4">
        <v>60</v>
      </c>
      <c r="B61" s="3" t="s">
        <v>1256</v>
      </c>
      <c r="C61" s="111" t="s">
        <v>60</v>
      </c>
      <c r="D61" s="5" t="s">
        <v>61</v>
      </c>
      <c r="E61" s="3" t="s">
        <v>82</v>
      </c>
      <c r="F61" s="3" t="s">
        <v>63</v>
      </c>
      <c r="G61" s="3" t="s">
        <v>64</v>
      </c>
      <c r="H61" s="3" t="s">
        <v>65</v>
      </c>
      <c r="I61" s="3" t="s">
        <v>95</v>
      </c>
      <c r="J61" s="3" t="s">
        <v>391</v>
      </c>
      <c r="K61" s="3" t="s">
        <v>125</v>
      </c>
      <c r="L61" s="3" t="s">
        <v>1257</v>
      </c>
      <c r="M61" s="18">
        <v>0.94</v>
      </c>
      <c r="N61" s="6" t="s">
        <v>1258</v>
      </c>
      <c r="O61" s="3" t="s">
        <v>1259</v>
      </c>
      <c r="P61" s="115" t="s">
        <v>72</v>
      </c>
      <c r="Q61" s="3" t="s">
        <v>1260</v>
      </c>
      <c r="R61" s="115" t="s">
        <v>74</v>
      </c>
      <c r="S61" s="114" t="s">
        <v>75</v>
      </c>
      <c r="T61" s="116" t="s">
        <v>76</v>
      </c>
      <c r="U61" s="349">
        <v>0.94</v>
      </c>
      <c r="V61" s="54">
        <v>0.96</v>
      </c>
      <c r="W61" s="54">
        <v>0.98</v>
      </c>
      <c r="X61" s="54">
        <v>1</v>
      </c>
      <c r="Y61" s="350">
        <v>1</v>
      </c>
      <c r="Z61" s="351">
        <v>0.98</v>
      </c>
      <c r="AA61" s="352">
        <v>0.81632653061224492</v>
      </c>
      <c r="AB61" s="353" t="s">
        <v>1261</v>
      </c>
      <c r="AC61" s="3" t="s">
        <v>1263</v>
      </c>
      <c r="AD61" s="354">
        <v>0.98</v>
      </c>
      <c r="AE61" s="354">
        <v>0.98</v>
      </c>
      <c r="AF61" s="355" t="s">
        <v>1264</v>
      </c>
      <c r="AG61" s="10" t="s">
        <v>1265</v>
      </c>
      <c r="AH61" s="355" t="s">
        <v>1266</v>
      </c>
      <c r="AI61" s="354">
        <v>0.98</v>
      </c>
      <c r="AJ61" s="354">
        <v>0.98</v>
      </c>
      <c r="AK61" s="10"/>
      <c r="AL61" s="339">
        <v>0</v>
      </c>
      <c r="AM61" s="339">
        <v>0.63020833333333337</v>
      </c>
      <c r="AN61" s="6"/>
      <c r="AO61" s="6"/>
      <c r="AP61" s="6"/>
      <c r="AQ61" s="6"/>
      <c r="AR61" s="6"/>
      <c r="AS61" s="49"/>
      <c r="AT61" s="6"/>
      <c r="AU61" s="396"/>
      <c r="AV61" s="396"/>
      <c r="AW61" s="39"/>
    </row>
    <row r="62" spans="1:49" ht="90" hidden="1" customHeight="1" x14ac:dyDescent="0.25">
      <c r="A62" s="110">
        <v>61</v>
      </c>
      <c r="B62" s="3" t="s">
        <v>1256</v>
      </c>
      <c r="C62" s="111" t="s">
        <v>60</v>
      </c>
      <c r="D62" s="5" t="s">
        <v>61</v>
      </c>
      <c r="E62" s="3" t="s">
        <v>82</v>
      </c>
      <c r="F62" s="3" t="s">
        <v>63</v>
      </c>
      <c r="G62" s="3" t="s">
        <v>64</v>
      </c>
      <c r="H62" s="3" t="s">
        <v>65</v>
      </c>
      <c r="I62" s="3" t="s">
        <v>95</v>
      </c>
      <c r="J62" s="3" t="s">
        <v>391</v>
      </c>
      <c r="K62" s="3" t="s">
        <v>125</v>
      </c>
      <c r="L62" s="3" t="s">
        <v>1257</v>
      </c>
      <c r="M62" s="19">
        <v>6</v>
      </c>
      <c r="N62" s="6" t="s">
        <v>1267</v>
      </c>
      <c r="O62" s="3" t="s">
        <v>1268</v>
      </c>
      <c r="P62" s="115" t="s">
        <v>101</v>
      </c>
      <c r="Q62" s="3" t="s">
        <v>1269</v>
      </c>
      <c r="R62" s="115" t="s">
        <v>138</v>
      </c>
      <c r="S62" s="114" t="s">
        <v>75</v>
      </c>
      <c r="T62" s="116" t="s">
        <v>76</v>
      </c>
      <c r="U62" s="14">
        <v>9</v>
      </c>
      <c r="V62" s="5">
        <v>9</v>
      </c>
      <c r="W62" s="5">
        <v>9</v>
      </c>
      <c r="X62" s="5">
        <v>9</v>
      </c>
      <c r="Y62" s="256">
        <v>36</v>
      </c>
      <c r="Z62" s="149">
        <v>0</v>
      </c>
      <c r="AA62" s="340">
        <v>0</v>
      </c>
      <c r="AB62" s="3" t="s">
        <v>1270</v>
      </c>
      <c r="AC62" s="3" t="s">
        <v>1271</v>
      </c>
      <c r="AD62" s="356">
        <v>3</v>
      </c>
      <c r="AE62" s="357">
        <v>0.33329999999999999</v>
      </c>
      <c r="AF62" s="355" t="s">
        <v>1272</v>
      </c>
      <c r="AG62" s="10" t="s">
        <v>1265</v>
      </c>
      <c r="AH62" s="10" t="s">
        <v>1273</v>
      </c>
      <c r="AI62" s="22">
        <v>3</v>
      </c>
      <c r="AJ62" s="53">
        <v>0.33329999999999999</v>
      </c>
      <c r="AK62" s="10"/>
      <c r="AL62" s="339">
        <v>0.88888888888888884</v>
      </c>
      <c r="AM62" s="339">
        <v>0.55555555555555558</v>
      </c>
      <c r="AN62" s="6"/>
      <c r="AO62" s="6"/>
      <c r="AP62" s="6"/>
      <c r="AQ62" s="6"/>
      <c r="AR62" s="6"/>
      <c r="AS62" s="49"/>
      <c r="AT62" s="6"/>
      <c r="AU62" s="396"/>
      <c r="AV62" s="396"/>
      <c r="AW62" s="39"/>
    </row>
    <row r="63" spans="1:49" ht="90" hidden="1" customHeight="1" x14ac:dyDescent="0.25">
      <c r="A63" s="4">
        <v>62</v>
      </c>
      <c r="B63" s="3" t="s">
        <v>1256</v>
      </c>
      <c r="C63" s="111" t="s">
        <v>60</v>
      </c>
      <c r="D63" s="5" t="s">
        <v>61</v>
      </c>
      <c r="E63" s="3" t="s">
        <v>82</v>
      </c>
      <c r="F63" s="3" t="s">
        <v>63</v>
      </c>
      <c r="G63" s="3" t="s">
        <v>64</v>
      </c>
      <c r="H63" s="3" t="s">
        <v>65</v>
      </c>
      <c r="I63" s="3" t="s">
        <v>66</v>
      </c>
      <c r="J63" s="3" t="s">
        <v>218</v>
      </c>
      <c r="K63" s="3" t="s">
        <v>125</v>
      </c>
      <c r="L63" s="3" t="s">
        <v>1274</v>
      </c>
      <c r="M63" s="5">
        <v>0</v>
      </c>
      <c r="N63" s="6" t="s">
        <v>1275</v>
      </c>
      <c r="O63" s="3" t="s">
        <v>1276</v>
      </c>
      <c r="P63" s="115" t="s">
        <v>101</v>
      </c>
      <c r="Q63" s="3" t="s">
        <v>1277</v>
      </c>
      <c r="R63" s="115" t="s">
        <v>138</v>
      </c>
      <c r="S63" s="114" t="s">
        <v>246</v>
      </c>
      <c r="T63" s="116" t="s">
        <v>76</v>
      </c>
      <c r="U63" s="14">
        <v>1</v>
      </c>
      <c r="V63" s="5">
        <v>0</v>
      </c>
      <c r="W63" s="5">
        <v>0</v>
      </c>
      <c r="X63" s="5">
        <v>0</v>
      </c>
      <c r="Y63" s="256">
        <v>1</v>
      </c>
      <c r="Z63" s="149" t="s">
        <v>93</v>
      </c>
      <c r="AA63" s="340" t="s">
        <v>93</v>
      </c>
      <c r="AB63" s="3" t="s">
        <v>1278</v>
      </c>
      <c r="AC63" s="3" t="s">
        <v>1279</v>
      </c>
      <c r="AD63" s="356">
        <v>1</v>
      </c>
      <c r="AE63" s="354">
        <v>1</v>
      </c>
      <c r="AF63" s="355" t="s">
        <v>1280</v>
      </c>
      <c r="AG63" s="10" t="s">
        <v>1281</v>
      </c>
      <c r="AH63" s="10" t="s">
        <v>1282</v>
      </c>
      <c r="AI63" s="22" t="s">
        <v>93</v>
      </c>
      <c r="AJ63" s="26" t="s">
        <v>93</v>
      </c>
      <c r="AK63" s="10">
        <v>1</v>
      </c>
      <c r="AL63" s="339">
        <v>0</v>
      </c>
      <c r="AM63" s="339" t="s">
        <v>93</v>
      </c>
      <c r="AN63" s="6"/>
      <c r="AO63" s="6"/>
      <c r="AP63" s="6"/>
      <c r="AQ63" s="6"/>
      <c r="AR63" s="6"/>
      <c r="AS63" s="49"/>
      <c r="AT63" s="6"/>
      <c r="AU63" s="396"/>
      <c r="AV63" s="396"/>
      <c r="AW63" s="39"/>
    </row>
    <row r="64" spans="1:49" ht="90" hidden="1" customHeight="1" x14ac:dyDescent="0.25">
      <c r="A64" s="110">
        <v>63</v>
      </c>
      <c r="B64" s="3" t="s">
        <v>1256</v>
      </c>
      <c r="C64" s="111" t="s">
        <v>60</v>
      </c>
      <c r="D64" s="5" t="s">
        <v>61</v>
      </c>
      <c r="E64" s="3" t="s">
        <v>82</v>
      </c>
      <c r="F64" s="3" t="s">
        <v>63</v>
      </c>
      <c r="G64" s="3" t="s">
        <v>64</v>
      </c>
      <c r="H64" s="3" t="s">
        <v>65</v>
      </c>
      <c r="I64" s="3" t="s">
        <v>66</v>
      </c>
      <c r="J64" s="3" t="s">
        <v>218</v>
      </c>
      <c r="K64" s="3" t="s">
        <v>125</v>
      </c>
      <c r="L64" s="3" t="s">
        <v>1274</v>
      </c>
      <c r="M64" s="5">
        <v>0</v>
      </c>
      <c r="N64" s="6" t="s">
        <v>1283</v>
      </c>
      <c r="O64" s="3" t="s">
        <v>1284</v>
      </c>
      <c r="P64" s="115" t="s">
        <v>101</v>
      </c>
      <c r="Q64" s="3" t="s">
        <v>1285</v>
      </c>
      <c r="R64" s="115" t="s">
        <v>138</v>
      </c>
      <c r="S64" s="114" t="s">
        <v>75</v>
      </c>
      <c r="T64" s="116" t="s">
        <v>104</v>
      </c>
      <c r="U64" s="14">
        <v>0</v>
      </c>
      <c r="V64" s="5">
        <v>200</v>
      </c>
      <c r="W64" s="5">
        <v>200</v>
      </c>
      <c r="X64" s="5">
        <v>200</v>
      </c>
      <c r="Y64" s="256">
        <v>600</v>
      </c>
      <c r="Z64" s="358">
        <v>0</v>
      </c>
      <c r="AA64" s="340">
        <v>0</v>
      </c>
      <c r="AB64" s="3" t="s">
        <v>1286</v>
      </c>
      <c r="AC64" s="3" t="s">
        <v>1287</v>
      </c>
      <c r="AD64" s="356">
        <v>354</v>
      </c>
      <c r="AE64" s="354">
        <v>1.85</v>
      </c>
      <c r="AF64" s="355" t="s">
        <v>1288</v>
      </c>
      <c r="AG64" s="10" t="s">
        <v>1281</v>
      </c>
      <c r="AH64" s="10" t="s">
        <v>1289</v>
      </c>
      <c r="AI64" s="22">
        <v>264</v>
      </c>
      <c r="AJ64" s="26">
        <v>1.32</v>
      </c>
      <c r="AK64" s="10">
        <v>90</v>
      </c>
      <c r="AL64" s="339" t="s">
        <v>93</v>
      </c>
      <c r="AM64" s="339">
        <v>0.55000000000000004</v>
      </c>
      <c r="AN64" s="6"/>
      <c r="AO64" s="6"/>
      <c r="AP64" s="6"/>
      <c r="AQ64" s="6"/>
      <c r="AR64" s="6"/>
      <c r="AS64" s="49"/>
      <c r="AT64" s="6"/>
      <c r="AU64" s="396"/>
      <c r="AV64" s="396"/>
      <c r="AW64" s="39"/>
    </row>
    <row r="65" spans="1:49" ht="90" hidden="1" customHeight="1" x14ac:dyDescent="0.25">
      <c r="A65" s="4">
        <v>64</v>
      </c>
      <c r="B65" s="3" t="s">
        <v>1256</v>
      </c>
      <c r="C65" s="111" t="s">
        <v>60</v>
      </c>
      <c r="D65" s="5" t="s">
        <v>61</v>
      </c>
      <c r="E65" s="3" t="s">
        <v>82</v>
      </c>
      <c r="F65" s="3" t="s">
        <v>63</v>
      </c>
      <c r="G65" s="3" t="s">
        <v>64</v>
      </c>
      <c r="H65" s="3" t="s">
        <v>65</v>
      </c>
      <c r="I65" s="3" t="s">
        <v>95</v>
      </c>
      <c r="J65" s="3" t="s">
        <v>96</v>
      </c>
      <c r="K65" s="3" t="s">
        <v>109</v>
      </c>
      <c r="L65" s="3" t="s">
        <v>1290</v>
      </c>
      <c r="M65" s="5">
        <v>155.19999999999999</v>
      </c>
      <c r="N65" s="6" t="s">
        <v>1291</v>
      </c>
      <c r="O65" s="3" t="s">
        <v>1292</v>
      </c>
      <c r="P65" s="115" t="s">
        <v>72</v>
      </c>
      <c r="Q65" s="3" t="s">
        <v>1293</v>
      </c>
      <c r="R65" s="115" t="s">
        <v>138</v>
      </c>
      <c r="S65" s="114" t="s">
        <v>1243</v>
      </c>
      <c r="T65" s="116" t="s">
        <v>76</v>
      </c>
      <c r="U65" s="14">
        <v>140</v>
      </c>
      <c r="V65" s="5">
        <v>124</v>
      </c>
      <c r="W65" s="5">
        <v>107</v>
      </c>
      <c r="X65" s="5">
        <v>90</v>
      </c>
      <c r="Y65" s="256">
        <v>90</v>
      </c>
      <c r="Z65" s="145">
        <v>65</v>
      </c>
      <c r="AA65" s="340">
        <v>0.60747663551401865</v>
      </c>
      <c r="AB65" s="3" t="s">
        <v>1294</v>
      </c>
      <c r="AC65" s="3" t="s">
        <v>1295</v>
      </c>
      <c r="AD65" s="359">
        <v>497.35431353089206</v>
      </c>
      <c r="AE65" s="354">
        <v>0</v>
      </c>
      <c r="AF65" s="355" t="s">
        <v>1296</v>
      </c>
      <c r="AG65" s="10" t="s">
        <v>1297</v>
      </c>
      <c r="AH65" s="10" t="s">
        <v>1298</v>
      </c>
      <c r="AI65" s="22">
        <v>497.35</v>
      </c>
      <c r="AJ65" s="26">
        <v>0</v>
      </c>
      <c r="AK65" s="10"/>
      <c r="AL65" s="339">
        <v>0.8214285714285714</v>
      </c>
      <c r="AM65" s="339">
        <v>0.62</v>
      </c>
      <c r="AN65" s="6"/>
      <c r="AO65" s="6"/>
      <c r="AP65" s="6"/>
      <c r="AQ65" s="6"/>
      <c r="AR65" s="6"/>
      <c r="AS65" s="49"/>
      <c r="AT65" s="6"/>
      <c r="AU65" s="396"/>
      <c r="AV65" s="396"/>
      <c r="AW65" s="39"/>
    </row>
    <row r="66" spans="1:49" ht="90" hidden="1" customHeight="1" x14ac:dyDescent="0.25">
      <c r="A66" s="110">
        <v>65</v>
      </c>
      <c r="B66" s="3" t="s">
        <v>1256</v>
      </c>
      <c r="C66" s="111" t="s">
        <v>60</v>
      </c>
      <c r="D66" s="5" t="s">
        <v>61</v>
      </c>
      <c r="E66" s="3" t="s">
        <v>82</v>
      </c>
      <c r="F66" s="3" t="s">
        <v>63</v>
      </c>
      <c r="G66" s="3" t="s">
        <v>64</v>
      </c>
      <c r="H66" s="3" t="s">
        <v>65</v>
      </c>
      <c r="I66" s="3" t="s">
        <v>95</v>
      </c>
      <c r="J66" s="3" t="s">
        <v>96</v>
      </c>
      <c r="K66" s="3" t="s">
        <v>109</v>
      </c>
      <c r="L66" s="3" t="s">
        <v>1290</v>
      </c>
      <c r="M66" s="5">
        <v>1.0900000000000001</v>
      </c>
      <c r="N66" s="6" t="s">
        <v>1299</v>
      </c>
      <c r="O66" s="3" t="s">
        <v>1300</v>
      </c>
      <c r="P66" s="115" t="s">
        <v>72</v>
      </c>
      <c r="Q66" s="3" t="s">
        <v>1301</v>
      </c>
      <c r="R66" s="115" t="s">
        <v>138</v>
      </c>
      <c r="S66" s="114" t="s">
        <v>246</v>
      </c>
      <c r="T66" s="116" t="s">
        <v>76</v>
      </c>
      <c r="U66" s="14" t="s">
        <v>1302</v>
      </c>
      <c r="V66" s="5" t="s">
        <v>1302</v>
      </c>
      <c r="W66" s="5" t="s">
        <v>1302</v>
      </c>
      <c r="X66" s="5" t="s">
        <v>1302</v>
      </c>
      <c r="Y66" s="256">
        <v>1</v>
      </c>
      <c r="Z66" s="147">
        <v>2.2428741369999998</v>
      </c>
      <c r="AA66" s="340">
        <v>1</v>
      </c>
      <c r="AB66" s="3" t="s">
        <v>1303</v>
      </c>
      <c r="AC66" s="3" t="s">
        <v>1304</v>
      </c>
      <c r="AD66" s="359">
        <v>1.5611088612624455</v>
      </c>
      <c r="AE66" s="354">
        <v>1</v>
      </c>
      <c r="AF66" s="355" t="s">
        <v>1305</v>
      </c>
      <c r="AG66" s="10" t="s">
        <v>1306</v>
      </c>
      <c r="AH66" s="10" t="s">
        <v>1307</v>
      </c>
      <c r="AI66" s="22">
        <v>1.56</v>
      </c>
      <c r="AJ66" s="26">
        <v>1</v>
      </c>
      <c r="AK66" s="10"/>
      <c r="AL66" s="339">
        <v>1</v>
      </c>
      <c r="AM66" s="339">
        <v>1</v>
      </c>
      <c r="AN66" s="6"/>
      <c r="AO66" s="6"/>
      <c r="AP66" s="6"/>
      <c r="AQ66" s="6"/>
      <c r="AR66" s="6"/>
      <c r="AS66" s="49"/>
      <c r="AT66" s="6"/>
      <c r="AU66" s="396"/>
      <c r="AV66" s="396"/>
      <c r="AW66" s="39"/>
    </row>
    <row r="67" spans="1:49" ht="90" hidden="1" customHeight="1" x14ac:dyDescent="0.25">
      <c r="A67" s="4">
        <v>66</v>
      </c>
      <c r="B67" s="3" t="s">
        <v>1256</v>
      </c>
      <c r="C67" s="111" t="s">
        <v>60</v>
      </c>
      <c r="D67" s="5" t="s">
        <v>61</v>
      </c>
      <c r="E67" s="3" t="s">
        <v>82</v>
      </c>
      <c r="F67" s="3" t="s">
        <v>63</v>
      </c>
      <c r="G67" s="3" t="s">
        <v>64</v>
      </c>
      <c r="H67" s="3" t="s">
        <v>65</v>
      </c>
      <c r="I67" s="3" t="s">
        <v>123</v>
      </c>
      <c r="J67" s="3" t="s">
        <v>124</v>
      </c>
      <c r="K67" s="3" t="s">
        <v>84</v>
      </c>
      <c r="L67" s="3" t="s">
        <v>1308</v>
      </c>
      <c r="M67" s="5">
        <v>1</v>
      </c>
      <c r="N67" s="6" t="s">
        <v>1309</v>
      </c>
      <c r="O67" s="3" t="s">
        <v>1310</v>
      </c>
      <c r="P67" s="115" t="s">
        <v>101</v>
      </c>
      <c r="Q67" s="3" t="s">
        <v>1311</v>
      </c>
      <c r="R67" s="115" t="s">
        <v>138</v>
      </c>
      <c r="S67" s="114" t="s">
        <v>75</v>
      </c>
      <c r="T67" s="116" t="s">
        <v>76</v>
      </c>
      <c r="U67" s="14">
        <v>0</v>
      </c>
      <c r="V67" s="5">
        <v>1</v>
      </c>
      <c r="W67" s="5">
        <v>0</v>
      </c>
      <c r="X67" s="5">
        <v>1</v>
      </c>
      <c r="Y67" s="256">
        <v>2</v>
      </c>
      <c r="Z67" s="149" t="s">
        <v>93</v>
      </c>
      <c r="AA67" s="340" t="s">
        <v>93</v>
      </c>
      <c r="AB67" s="3" t="s">
        <v>1312</v>
      </c>
      <c r="AC67" s="3" t="s">
        <v>1313</v>
      </c>
      <c r="AD67" s="356">
        <v>0</v>
      </c>
      <c r="AE67" s="354">
        <v>0</v>
      </c>
      <c r="AF67" s="355" t="s">
        <v>1314</v>
      </c>
      <c r="AG67" s="10" t="s">
        <v>1265</v>
      </c>
      <c r="AH67" s="10" t="s">
        <v>1315</v>
      </c>
      <c r="AI67" s="22" t="s">
        <v>93</v>
      </c>
      <c r="AJ67" s="22" t="s">
        <v>93</v>
      </c>
      <c r="AK67" s="10"/>
      <c r="AL67" s="339" t="s">
        <v>93</v>
      </c>
      <c r="AM67" s="339">
        <v>1</v>
      </c>
      <c r="AN67" s="6"/>
      <c r="AO67" s="6"/>
      <c r="AP67" s="6"/>
      <c r="AQ67" s="6"/>
      <c r="AR67" s="6"/>
      <c r="AS67" s="49"/>
      <c r="AT67" s="6"/>
      <c r="AU67" s="396"/>
      <c r="AV67" s="396"/>
      <c r="AW67" s="39"/>
    </row>
    <row r="68" spans="1:49" ht="90" hidden="1" customHeight="1" x14ac:dyDescent="0.25">
      <c r="A68" s="110">
        <v>67</v>
      </c>
      <c r="B68" s="3" t="s">
        <v>1316</v>
      </c>
      <c r="C68" s="111" t="s">
        <v>186</v>
      </c>
      <c r="D68" s="5" t="s">
        <v>61</v>
      </c>
      <c r="E68" s="3" t="s">
        <v>62</v>
      </c>
      <c r="F68" s="3" t="s">
        <v>63</v>
      </c>
      <c r="G68" s="3" t="s">
        <v>64</v>
      </c>
      <c r="H68" s="3" t="s">
        <v>65</v>
      </c>
      <c r="I68" s="3" t="s">
        <v>66</v>
      </c>
      <c r="J68" s="3" t="s">
        <v>83</v>
      </c>
      <c r="K68" s="3" t="s">
        <v>125</v>
      </c>
      <c r="L68" s="3" t="s">
        <v>1317</v>
      </c>
      <c r="M68" s="18">
        <v>0</v>
      </c>
      <c r="N68" s="3" t="s">
        <v>1318</v>
      </c>
      <c r="O68" s="3" t="s">
        <v>1319</v>
      </c>
      <c r="P68" s="115" t="s">
        <v>101</v>
      </c>
      <c r="Q68" s="3" t="s">
        <v>1320</v>
      </c>
      <c r="R68" s="115" t="s">
        <v>138</v>
      </c>
      <c r="S68" s="114" t="s">
        <v>75</v>
      </c>
      <c r="T68" s="116" t="s">
        <v>76</v>
      </c>
      <c r="U68" s="13">
        <v>0.22</v>
      </c>
      <c r="V68" s="18">
        <v>0.22</v>
      </c>
      <c r="W68" s="18">
        <v>0.22</v>
      </c>
      <c r="X68" s="18">
        <v>0.34</v>
      </c>
      <c r="Y68" s="242">
        <v>1</v>
      </c>
      <c r="Z68" s="235">
        <v>5.5E-2</v>
      </c>
      <c r="AA68" s="223">
        <v>0.25</v>
      </c>
      <c r="AB68" s="3" t="s">
        <v>1321</v>
      </c>
      <c r="AC68" s="245" t="s">
        <v>1323</v>
      </c>
      <c r="AD68" s="166">
        <v>5.5E-2</v>
      </c>
      <c r="AE68" s="223">
        <v>0.25</v>
      </c>
      <c r="AF68" s="131" t="s">
        <v>1324</v>
      </c>
      <c r="AG68" s="25" t="s">
        <v>1325</v>
      </c>
      <c r="AH68" s="245" t="s">
        <v>1326</v>
      </c>
      <c r="AI68" s="166">
        <v>0.1111</v>
      </c>
      <c r="AJ68" s="360">
        <v>0.5</v>
      </c>
      <c r="AK68" s="10"/>
      <c r="AL68" s="339">
        <v>0.22</v>
      </c>
      <c r="AM68" s="339">
        <v>0.44440000000000002</v>
      </c>
      <c r="AN68" s="6"/>
      <c r="AO68" s="6"/>
      <c r="AP68" s="6"/>
      <c r="AQ68" s="6"/>
      <c r="AR68" s="6"/>
      <c r="AS68" s="49"/>
      <c r="AT68" s="6"/>
      <c r="AU68" s="396"/>
      <c r="AV68" s="396"/>
      <c r="AW68" s="39"/>
    </row>
    <row r="69" spans="1:49" ht="90" hidden="1" customHeight="1" x14ac:dyDescent="0.25">
      <c r="A69" s="4">
        <v>68</v>
      </c>
      <c r="B69" s="3" t="s">
        <v>1316</v>
      </c>
      <c r="C69" s="111" t="s">
        <v>186</v>
      </c>
      <c r="D69" s="5" t="s">
        <v>61</v>
      </c>
      <c r="E69" s="3" t="s">
        <v>82</v>
      </c>
      <c r="F69" s="3" t="s">
        <v>63</v>
      </c>
      <c r="G69" s="3" t="s">
        <v>64</v>
      </c>
      <c r="H69" s="3" t="s">
        <v>65</v>
      </c>
      <c r="I69" s="3" t="s">
        <v>66</v>
      </c>
      <c r="J69" s="3" t="s">
        <v>83</v>
      </c>
      <c r="K69" s="3" t="s">
        <v>125</v>
      </c>
      <c r="L69" s="3" t="s">
        <v>1327</v>
      </c>
      <c r="M69" s="5">
        <v>7</v>
      </c>
      <c r="N69" s="3" t="s">
        <v>1328</v>
      </c>
      <c r="O69" s="3" t="s">
        <v>1329</v>
      </c>
      <c r="P69" s="115" t="s">
        <v>101</v>
      </c>
      <c r="Q69" s="3" t="s">
        <v>1330</v>
      </c>
      <c r="R69" s="115" t="s">
        <v>138</v>
      </c>
      <c r="S69" s="114" t="s">
        <v>75</v>
      </c>
      <c r="T69" s="116" t="s">
        <v>104</v>
      </c>
      <c r="U69" s="14">
        <v>1</v>
      </c>
      <c r="V69" s="5">
        <v>2</v>
      </c>
      <c r="W69" s="5">
        <v>1</v>
      </c>
      <c r="X69" s="5">
        <v>1</v>
      </c>
      <c r="Y69" s="256">
        <v>5</v>
      </c>
      <c r="Z69" s="149" t="s">
        <v>93</v>
      </c>
      <c r="AA69" s="18" t="s">
        <v>93</v>
      </c>
      <c r="AB69" s="3" t="s">
        <v>1331</v>
      </c>
      <c r="AC69" s="247" t="s">
        <v>1332</v>
      </c>
      <c r="AD69" s="22" t="s">
        <v>93</v>
      </c>
      <c r="AE69" s="22" t="s">
        <v>93</v>
      </c>
      <c r="AF69" s="131" t="s">
        <v>1333</v>
      </c>
      <c r="AG69" s="25" t="s">
        <v>1325</v>
      </c>
      <c r="AH69" s="247" t="s">
        <v>1332</v>
      </c>
      <c r="AI69" s="238">
        <v>0</v>
      </c>
      <c r="AJ69" s="229">
        <v>0</v>
      </c>
      <c r="AK69" s="10"/>
      <c r="AL69" s="339">
        <v>1</v>
      </c>
      <c r="AM69" s="339">
        <v>0.5</v>
      </c>
      <c r="AN69" s="6"/>
      <c r="AO69" s="6"/>
      <c r="AP69" s="6"/>
      <c r="AQ69" s="6"/>
      <c r="AR69" s="6"/>
      <c r="AS69" s="49"/>
      <c r="AT69" s="6"/>
      <c r="AU69" s="396"/>
      <c r="AV69" s="396"/>
      <c r="AW69" s="39"/>
    </row>
    <row r="70" spans="1:49" ht="90" hidden="1" customHeight="1" x14ac:dyDescent="0.25">
      <c r="A70" s="110">
        <v>69</v>
      </c>
      <c r="B70" s="3" t="s">
        <v>1316</v>
      </c>
      <c r="C70" s="111" t="s">
        <v>186</v>
      </c>
      <c r="D70" s="5" t="s">
        <v>61</v>
      </c>
      <c r="E70" s="3" t="s">
        <v>82</v>
      </c>
      <c r="F70" s="3" t="s">
        <v>63</v>
      </c>
      <c r="G70" s="3" t="s">
        <v>64</v>
      </c>
      <c r="H70" s="3" t="s">
        <v>65</v>
      </c>
      <c r="I70" s="3" t="s">
        <v>66</v>
      </c>
      <c r="J70" s="3" t="s">
        <v>83</v>
      </c>
      <c r="K70" s="3" t="s">
        <v>125</v>
      </c>
      <c r="L70" s="3" t="s">
        <v>1334</v>
      </c>
      <c r="M70" s="5">
        <v>29</v>
      </c>
      <c r="N70" s="3" t="s">
        <v>1335</v>
      </c>
      <c r="O70" s="3" t="s">
        <v>1336</v>
      </c>
      <c r="P70" s="115" t="s">
        <v>101</v>
      </c>
      <c r="Q70" s="3" t="s">
        <v>1337</v>
      </c>
      <c r="R70" s="115" t="s">
        <v>138</v>
      </c>
      <c r="S70" s="114" t="s">
        <v>75</v>
      </c>
      <c r="T70" s="116" t="s">
        <v>76</v>
      </c>
      <c r="U70" s="14">
        <v>35</v>
      </c>
      <c r="V70" s="5">
        <v>40</v>
      </c>
      <c r="W70" s="5">
        <v>45</v>
      </c>
      <c r="X70" s="5">
        <v>50</v>
      </c>
      <c r="Y70" s="256">
        <v>170</v>
      </c>
      <c r="Z70" s="149">
        <v>11</v>
      </c>
      <c r="AA70" s="18">
        <v>0.24444444444444444</v>
      </c>
      <c r="AB70" s="3" t="s">
        <v>1338</v>
      </c>
      <c r="AC70" s="247" t="s">
        <v>1339</v>
      </c>
      <c r="AD70" s="22">
        <v>15</v>
      </c>
      <c r="AE70" s="53">
        <v>0.33329999999999999</v>
      </c>
      <c r="AF70" s="361" t="s">
        <v>1340</v>
      </c>
      <c r="AG70" s="25" t="s">
        <v>1325</v>
      </c>
      <c r="AH70" s="247" t="s">
        <v>1341</v>
      </c>
      <c r="AI70" s="362">
        <v>26</v>
      </c>
      <c r="AJ70" s="363">
        <v>0.57779999999999998</v>
      </c>
      <c r="AK70" s="364"/>
      <c r="AL70" s="339">
        <v>1.2285714285714286</v>
      </c>
      <c r="AM70" s="339">
        <v>3.7749999999999999</v>
      </c>
      <c r="AN70" s="6"/>
      <c r="AO70" s="6"/>
      <c r="AP70" s="6"/>
      <c r="AQ70" s="6"/>
      <c r="AR70" s="6"/>
      <c r="AS70" s="49"/>
      <c r="AT70" s="6"/>
      <c r="AU70" s="396"/>
      <c r="AV70" s="396"/>
      <c r="AW70" s="39"/>
    </row>
    <row r="71" spans="1:49" ht="90" hidden="1" customHeight="1" x14ac:dyDescent="0.25">
      <c r="A71" s="4">
        <v>70</v>
      </c>
      <c r="B71" s="3" t="s">
        <v>1316</v>
      </c>
      <c r="C71" s="111" t="s">
        <v>186</v>
      </c>
      <c r="D71" s="5" t="s">
        <v>61</v>
      </c>
      <c r="E71" s="3" t="s">
        <v>62</v>
      </c>
      <c r="F71" s="3" t="s">
        <v>63</v>
      </c>
      <c r="G71" s="3" t="s">
        <v>64</v>
      </c>
      <c r="H71" s="3" t="s">
        <v>65</v>
      </c>
      <c r="I71" s="3" t="s">
        <v>66</v>
      </c>
      <c r="J71" s="3" t="s">
        <v>83</v>
      </c>
      <c r="K71" s="3" t="s">
        <v>264</v>
      </c>
      <c r="L71" s="3" t="s">
        <v>1342</v>
      </c>
      <c r="M71" s="18">
        <v>0</v>
      </c>
      <c r="N71" s="3" t="s">
        <v>1343</v>
      </c>
      <c r="O71" s="3" t="s">
        <v>1344</v>
      </c>
      <c r="P71" s="115" t="s">
        <v>101</v>
      </c>
      <c r="Q71" s="3" t="s">
        <v>1345</v>
      </c>
      <c r="R71" s="115" t="s">
        <v>74</v>
      </c>
      <c r="S71" s="114" t="s">
        <v>75</v>
      </c>
      <c r="T71" s="116" t="s">
        <v>76</v>
      </c>
      <c r="U71" s="13">
        <v>0</v>
      </c>
      <c r="V71" s="18">
        <v>0.6</v>
      </c>
      <c r="W71" s="18">
        <v>0.75</v>
      </c>
      <c r="X71" s="18">
        <v>0.85</v>
      </c>
      <c r="Y71" s="242">
        <v>0.85</v>
      </c>
      <c r="Z71" s="151">
        <v>0</v>
      </c>
      <c r="AA71" s="18">
        <v>0</v>
      </c>
      <c r="AB71" s="3" t="s">
        <v>1346</v>
      </c>
      <c r="AC71" s="247" t="s">
        <v>1347</v>
      </c>
      <c r="AD71" s="166">
        <v>0.82520000000000004</v>
      </c>
      <c r="AE71" s="360">
        <v>1.1000000000000001</v>
      </c>
      <c r="AF71" s="131" t="s">
        <v>1348</v>
      </c>
      <c r="AG71" s="25" t="s">
        <v>1325</v>
      </c>
      <c r="AH71" s="247" t="s">
        <v>1349</v>
      </c>
      <c r="AI71" s="166">
        <v>0.82520000000000004</v>
      </c>
      <c r="AJ71" s="360">
        <v>1.1000000000000001</v>
      </c>
      <c r="AK71" s="10"/>
      <c r="AL71" s="339" t="s">
        <v>93</v>
      </c>
      <c r="AM71" s="339">
        <v>1.4833333333333334</v>
      </c>
      <c r="AN71" s="6"/>
      <c r="AO71" s="6"/>
      <c r="AP71" s="6"/>
      <c r="AQ71" s="6"/>
      <c r="AR71" s="6"/>
      <c r="AS71" s="49"/>
      <c r="AT71" s="6"/>
      <c r="AU71" s="396"/>
      <c r="AV71" s="396"/>
      <c r="AW71" s="39"/>
    </row>
    <row r="72" spans="1:49" ht="90" hidden="1" customHeight="1" x14ac:dyDescent="0.25">
      <c r="A72" s="110">
        <v>71</v>
      </c>
      <c r="B72" s="3" t="s">
        <v>1316</v>
      </c>
      <c r="C72" s="111" t="s">
        <v>186</v>
      </c>
      <c r="D72" s="5" t="s">
        <v>61</v>
      </c>
      <c r="E72" s="3" t="s">
        <v>62</v>
      </c>
      <c r="F72" s="3" t="s">
        <v>63</v>
      </c>
      <c r="G72" s="3" t="s">
        <v>64</v>
      </c>
      <c r="H72" s="3" t="s">
        <v>1027</v>
      </c>
      <c r="I72" s="3" t="s">
        <v>66</v>
      </c>
      <c r="J72" s="3" t="s">
        <v>171</v>
      </c>
      <c r="K72" s="3" t="s">
        <v>68</v>
      </c>
      <c r="L72" s="3" t="s">
        <v>1350</v>
      </c>
      <c r="M72" s="5">
        <v>3</v>
      </c>
      <c r="N72" s="3" t="s">
        <v>1351</v>
      </c>
      <c r="O72" s="3" t="s">
        <v>1352</v>
      </c>
      <c r="P72" s="115" t="s">
        <v>101</v>
      </c>
      <c r="Q72" s="3" t="s">
        <v>1353</v>
      </c>
      <c r="R72" s="115" t="s">
        <v>138</v>
      </c>
      <c r="S72" s="114" t="s">
        <v>75</v>
      </c>
      <c r="T72" s="116" t="s">
        <v>76</v>
      </c>
      <c r="U72" s="14">
        <v>1</v>
      </c>
      <c r="V72" s="5">
        <v>2</v>
      </c>
      <c r="W72" s="5">
        <v>3</v>
      </c>
      <c r="X72" s="5">
        <v>1</v>
      </c>
      <c r="Y72" s="256">
        <v>7</v>
      </c>
      <c r="Z72" s="149">
        <v>0</v>
      </c>
      <c r="AA72" s="18">
        <v>0</v>
      </c>
      <c r="AB72" s="3" t="s">
        <v>1354</v>
      </c>
      <c r="AC72" s="245" t="s">
        <v>1355</v>
      </c>
      <c r="AD72" s="22">
        <v>0</v>
      </c>
      <c r="AE72" s="53">
        <v>0</v>
      </c>
      <c r="AF72" s="302" t="s">
        <v>1356</v>
      </c>
      <c r="AG72" s="25" t="s">
        <v>1325</v>
      </c>
      <c r="AH72" s="247" t="s">
        <v>1357</v>
      </c>
      <c r="AI72" s="227">
        <v>0</v>
      </c>
      <c r="AJ72" s="165">
        <v>0</v>
      </c>
      <c r="AK72" s="10"/>
      <c r="AL72" s="339">
        <v>1</v>
      </c>
      <c r="AM72" s="339">
        <v>1</v>
      </c>
      <c r="AN72" s="6"/>
      <c r="AO72" s="6"/>
      <c r="AP72" s="6"/>
      <c r="AQ72" s="6"/>
      <c r="AR72" s="6"/>
      <c r="AS72" s="49"/>
      <c r="AT72" s="6"/>
      <c r="AU72" s="396"/>
      <c r="AV72" s="396"/>
      <c r="AW72" s="39"/>
    </row>
    <row r="73" spans="1:49" ht="90" hidden="1" customHeight="1" x14ac:dyDescent="0.25">
      <c r="A73" s="4">
        <v>72</v>
      </c>
      <c r="B73" s="3" t="s">
        <v>1316</v>
      </c>
      <c r="C73" s="111" t="s">
        <v>186</v>
      </c>
      <c r="D73" s="5" t="s">
        <v>61</v>
      </c>
      <c r="E73" s="3" t="s">
        <v>82</v>
      </c>
      <c r="F73" s="3" t="s">
        <v>63</v>
      </c>
      <c r="G73" s="3" t="s">
        <v>64</v>
      </c>
      <c r="H73" s="3" t="s">
        <v>1027</v>
      </c>
      <c r="I73" s="3" t="s">
        <v>123</v>
      </c>
      <c r="J73" s="3" t="s">
        <v>124</v>
      </c>
      <c r="K73" s="3" t="s">
        <v>84</v>
      </c>
      <c r="L73" s="3" t="s">
        <v>1358</v>
      </c>
      <c r="M73" s="15">
        <v>0</v>
      </c>
      <c r="N73" s="3" t="s">
        <v>1359</v>
      </c>
      <c r="O73" s="3" t="s">
        <v>1360</v>
      </c>
      <c r="P73" s="115" t="s">
        <v>101</v>
      </c>
      <c r="Q73" s="3" t="s">
        <v>1361</v>
      </c>
      <c r="R73" s="115" t="s">
        <v>138</v>
      </c>
      <c r="S73" s="114" t="s">
        <v>75</v>
      </c>
      <c r="T73" s="116" t="s">
        <v>76</v>
      </c>
      <c r="U73" s="31">
        <v>2</v>
      </c>
      <c r="V73" s="19">
        <v>8</v>
      </c>
      <c r="W73" s="19">
        <v>8</v>
      </c>
      <c r="X73" s="19">
        <v>2</v>
      </c>
      <c r="Y73" s="256">
        <v>20</v>
      </c>
      <c r="Z73" s="149">
        <v>4</v>
      </c>
      <c r="AA73" s="18">
        <v>0.5</v>
      </c>
      <c r="AB73" s="3" t="s">
        <v>1362</v>
      </c>
      <c r="AC73" s="247" t="s">
        <v>1363</v>
      </c>
      <c r="AD73" s="22">
        <v>6</v>
      </c>
      <c r="AE73" s="53">
        <v>0.75</v>
      </c>
      <c r="AF73" s="131" t="s">
        <v>1364</v>
      </c>
      <c r="AG73" s="25" t="s">
        <v>1325</v>
      </c>
      <c r="AH73" s="247" t="s">
        <v>1365</v>
      </c>
      <c r="AI73" s="227">
        <v>6</v>
      </c>
      <c r="AJ73" s="229">
        <v>0.75</v>
      </c>
      <c r="AK73" s="10"/>
      <c r="AL73" s="339">
        <v>1</v>
      </c>
      <c r="AM73" s="339">
        <v>1</v>
      </c>
      <c r="AN73" s="6"/>
      <c r="AO73" s="6"/>
      <c r="AP73" s="6"/>
      <c r="AQ73" s="6"/>
      <c r="AR73" s="6"/>
      <c r="AS73" s="49"/>
      <c r="AT73" s="6"/>
      <c r="AU73" s="396"/>
      <c r="AV73" s="396"/>
      <c r="AW73" s="39"/>
    </row>
    <row r="74" spans="1:49" ht="90" hidden="1" customHeight="1" x14ac:dyDescent="0.25">
      <c r="A74" s="110">
        <v>73</v>
      </c>
      <c r="B74" s="3" t="s">
        <v>1316</v>
      </c>
      <c r="C74" s="111" t="s">
        <v>186</v>
      </c>
      <c r="D74" s="5" t="s">
        <v>61</v>
      </c>
      <c r="E74" s="3" t="s">
        <v>62</v>
      </c>
      <c r="F74" s="3" t="s">
        <v>63</v>
      </c>
      <c r="G74" s="3" t="s">
        <v>64</v>
      </c>
      <c r="H74" s="3" t="s">
        <v>1027</v>
      </c>
      <c r="I74" s="3" t="s">
        <v>66</v>
      </c>
      <c r="J74" s="3" t="s">
        <v>732</v>
      </c>
      <c r="K74" s="3" t="s">
        <v>84</v>
      </c>
      <c r="L74" s="3" t="s">
        <v>1334</v>
      </c>
      <c r="M74" s="19">
        <v>0</v>
      </c>
      <c r="N74" s="3" t="s">
        <v>1366</v>
      </c>
      <c r="O74" s="3" t="s">
        <v>1367</v>
      </c>
      <c r="P74" s="115" t="s">
        <v>72</v>
      </c>
      <c r="Q74" s="3" t="s">
        <v>1368</v>
      </c>
      <c r="R74" s="115" t="s">
        <v>74</v>
      </c>
      <c r="S74" s="114" t="s">
        <v>75</v>
      </c>
      <c r="T74" s="116" t="s">
        <v>76</v>
      </c>
      <c r="U74" s="13">
        <v>0.25</v>
      </c>
      <c r="V74" s="18">
        <v>0.5</v>
      </c>
      <c r="W74" s="18">
        <v>0.75</v>
      </c>
      <c r="X74" s="18">
        <v>1</v>
      </c>
      <c r="Y74" s="242">
        <v>1</v>
      </c>
      <c r="Z74" s="130">
        <v>0.85</v>
      </c>
      <c r="AA74" s="18">
        <v>1.1333333333333333</v>
      </c>
      <c r="AB74" s="3" t="s">
        <v>1369</v>
      </c>
      <c r="AC74" s="247" t="s">
        <v>1370</v>
      </c>
      <c r="AD74" s="26">
        <v>0.85</v>
      </c>
      <c r="AE74" s="53">
        <v>1.1333333333333333</v>
      </c>
      <c r="AF74" s="361" t="s">
        <v>1371</v>
      </c>
      <c r="AG74" s="25" t="s">
        <v>1325</v>
      </c>
      <c r="AH74" s="247" t="s">
        <v>1372</v>
      </c>
      <c r="AI74" s="365">
        <v>0.85</v>
      </c>
      <c r="AJ74" s="366">
        <v>1.1333</v>
      </c>
      <c r="AK74" s="10"/>
      <c r="AL74" s="339">
        <v>0.25</v>
      </c>
      <c r="AM74" s="339">
        <v>0.5</v>
      </c>
      <c r="AN74" s="6"/>
      <c r="AO74" s="6"/>
      <c r="AP74" s="6"/>
      <c r="AQ74" s="6"/>
      <c r="AR74" s="6"/>
      <c r="AS74" s="49"/>
      <c r="AT74" s="6"/>
      <c r="AU74" s="396"/>
      <c r="AV74" s="396"/>
      <c r="AW74" s="39"/>
    </row>
    <row r="75" spans="1:49" ht="90" hidden="1" customHeight="1" x14ac:dyDescent="0.25">
      <c r="A75" s="4">
        <v>74</v>
      </c>
      <c r="B75" s="3" t="s">
        <v>1316</v>
      </c>
      <c r="C75" s="111" t="s">
        <v>186</v>
      </c>
      <c r="D75" s="5" t="s">
        <v>61</v>
      </c>
      <c r="E75" s="3" t="s">
        <v>62</v>
      </c>
      <c r="F75" s="3" t="s">
        <v>63</v>
      </c>
      <c r="G75" s="3" t="s">
        <v>64</v>
      </c>
      <c r="H75" s="3" t="s">
        <v>1027</v>
      </c>
      <c r="I75" s="3" t="s">
        <v>66</v>
      </c>
      <c r="J75" s="3" t="s">
        <v>83</v>
      </c>
      <c r="K75" s="3" t="s">
        <v>84</v>
      </c>
      <c r="L75" s="3" t="s">
        <v>1373</v>
      </c>
      <c r="M75" s="18">
        <v>0</v>
      </c>
      <c r="N75" s="3" t="s">
        <v>1374</v>
      </c>
      <c r="O75" s="3" t="s">
        <v>1375</v>
      </c>
      <c r="P75" s="115" t="s">
        <v>72</v>
      </c>
      <c r="Q75" s="3" t="s">
        <v>1376</v>
      </c>
      <c r="R75" s="115" t="s">
        <v>74</v>
      </c>
      <c r="S75" s="114" t="s">
        <v>246</v>
      </c>
      <c r="T75" s="116" t="s">
        <v>76</v>
      </c>
      <c r="U75" s="13">
        <v>0.8</v>
      </c>
      <c r="V75" s="18">
        <v>0.8</v>
      </c>
      <c r="W75" s="18">
        <v>0.8</v>
      </c>
      <c r="X75" s="18">
        <v>0.8</v>
      </c>
      <c r="Y75" s="242">
        <v>0.8</v>
      </c>
      <c r="Z75" s="130">
        <v>1</v>
      </c>
      <c r="AA75" s="18">
        <v>1.25</v>
      </c>
      <c r="AB75" s="3" t="s">
        <v>1377</v>
      </c>
      <c r="AC75" s="247" t="s">
        <v>1378</v>
      </c>
      <c r="AD75" s="26">
        <v>1</v>
      </c>
      <c r="AE75" s="26">
        <v>1.25</v>
      </c>
      <c r="AF75" s="131" t="s">
        <v>1379</v>
      </c>
      <c r="AG75" s="25" t="s">
        <v>1325</v>
      </c>
      <c r="AH75" s="247" t="s">
        <v>1378</v>
      </c>
      <c r="AI75" s="365">
        <v>1</v>
      </c>
      <c r="AJ75" s="366">
        <v>1.25</v>
      </c>
      <c r="AK75" s="10"/>
      <c r="AL75" s="339">
        <v>1</v>
      </c>
      <c r="AM75" s="339">
        <v>1.25</v>
      </c>
      <c r="AN75" s="6"/>
      <c r="AO75" s="6"/>
      <c r="AP75" s="6"/>
      <c r="AQ75" s="6"/>
      <c r="AR75" s="6"/>
      <c r="AS75" s="49"/>
      <c r="AT75" s="6"/>
      <c r="AU75" s="396"/>
      <c r="AV75" s="396"/>
      <c r="AW75" s="39"/>
    </row>
    <row r="76" spans="1:49" ht="90" hidden="1" customHeight="1" x14ac:dyDescent="0.25">
      <c r="A76" s="110">
        <v>75</v>
      </c>
      <c r="B76" s="3" t="s">
        <v>1316</v>
      </c>
      <c r="C76" s="111" t="s">
        <v>186</v>
      </c>
      <c r="D76" s="5" t="s">
        <v>61</v>
      </c>
      <c r="E76" s="3" t="s">
        <v>82</v>
      </c>
      <c r="F76" s="3" t="s">
        <v>63</v>
      </c>
      <c r="G76" s="3" t="s">
        <v>64</v>
      </c>
      <c r="H76" s="3" t="s">
        <v>65</v>
      </c>
      <c r="I76" s="3" t="s">
        <v>66</v>
      </c>
      <c r="J76" s="3" t="s">
        <v>83</v>
      </c>
      <c r="K76" s="6" t="s">
        <v>97</v>
      </c>
      <c r="L76" s="3" t="s">
        <v>1380</v>
      </c>
      <c r="M76" s="5">
        <v>72</v>
      </c>
      <c r="N76" s="3" t="s">
        <v>1374</v>
      </c>
      <c r="O76" s="3" t="s">
        <v>1381</v>
      </c>
      <c r="P76" s="115" t="s">
        <v>72</v>
      </c>
      <c r="Q76" s="3" t="s">
        <v>1382</v>
      </c>
      <c r="R76" s="115" t="s">
        <v>138</v>
      </c>
      <c r="S76" s="114" t="s">
        <v>75</v>
      </c>
      <c r="T76" s="116" t="s">
        <v>76</v>
      </c>
      <c r="U76" s="20">
        <v>76</v>
      </c>
      <c r="V76" s="15">
        <v>80</v>
      </c>
      <c r="W76" s="15">
        <v>84</v>
      </c>
      <c r="X76" s="15">
        <v>88</v>
      </c>
      <c r="Y76" s="256">
        <v>328</v>
      </c>
      <c r="Z76" s="149">
        <v>0</v>
      </c>
      <c r="AA76" s="18">
        <v>0</v>
      </c>
      <c r="AB76" s="367" t="s">
        <v>1383</v>
      </c>
      <c r="AC76" s="245" t="s">
        <v>1355</v>
      </c>
      <c r="AD76" s="22">
        <v>40</v>
      </c>
      <c r="AE76" s="53">
        <v>0.47619047619047616</v>
      </c>
      <c r="AF76" s="131" t="s">
        <v>1384</v>
      </c>
      <c r="AG76" s="25" t="s">
        <v>1325</v>
      </c>
      <c r="AH76" s="247" t="s">
        <v>1385</v>
      </c>
      <c r="AI76" s="227">
        <v>40</v>
      </c>
      <c r="AJ76" s="366">
        <v>0.47620000000000001</v>
      </c>
      <c r="AK76" s="10"/>
      <c r="AL76" s="339">
        <v>1</v>
      </c>
      <c r="AM76" s="339">
        <v>1</v>
      </c>
      <c r="AN76" s="6"/>
      <c r="AO76" s="6"/>
      <c r="AP76" s="6"/>
      <c r="AQ76" s="6"/>
      <c r="AR76" s="6"/>
      <c r="AS76" s="49"/>
      <c r="AT76" s="6"/>
      <c r="AU76" s="396"/>
      <c r="AV76" s="396"/>
      <c r="AW76" s="39"/>
    </row>
    <row r="77" spans="1:49" ht="6" hidden="1" customHeight="1" thickBot="1" x14ac:dyDescent="0.3">
      <c r="A77" s="110">
        <v>76</v>
      </c>
      <c r="B77" s="369" t="s">
        <v>1316</v>
      </c>
      <c r="C77" s="111" t="s">
        <v>186</v>
      </c>
      <c r="D77" s="370" t="s">
        <v>61</v>
      </c>
      <c r="E77" s="369" t="s">
        <v>82</v>
      </c>
      <c r="F77" s="369" t="s">
        <v>63</v>
      </c>
      <c r="G77" s="369" t="s">
        <v>64</v>
      </c>
      <c r="H77" s="369" t="s">
        <v>1027</v>
      </c>
      <c r="I77" s="369" t="s">
        <v>95</v>
      </c>
      <c r="J77" s="369" t="s">
        <v>96</v>
      </c>
      <c r="K77" s="369" t="s">
        <v>109</v>
      </c>
      <c r="L77" s="369" t="s">
        <v>1386</v>
      </c>
      <c r="M77" s="371">
        <v>0.8</v>
      </c>
      <c r="N77" s="3" t="s">
        <v>1387</v>
      </c>
      <c r="O77" s="369" t="s">
        <v>1388</v>
      </c>
      <c r="P77" s="115" t="s">
        <v>101</v>
      </c>
      <c r="Q77" s="369" t="s">
        <v>1389</v>
      </c>
      <c r="R77" s="115" t="s">
        <v>74</v>
      </c>
      <c r="S77" s="114" t="s">
        <v>75</v>
      </c>
      <c r="T77" s="116" t="s">
        <v>76</v>
      </c>
      <c r="U77" s="372">
        <v>0.8</v>
      </c>
      <c r="V77" s="371">
        <v>0.82</v>
      </c>
      <c r="W77" s="371">
        <v>0.84</v>
      </c>
      <c r="X77" s="371">
        <v>0.86</v>
      </c>
      <c r="Y77" s="373">
        <v>0.86</v>
      </c>
      <c r="Z77" s="374">
        <v>0</v>
      </c>
      <c r="AA77" s="375">
        <v>0</v>
      </c>
      <c r="AB77" s="376" t="s">
        <v>1390</v>
      </c>
      <c r="AC77" s="247" t="s">
        <v>1355</v>
      </c>
      <c r="AD77" s="378" t="s">
        <v>93</v>
      </c>
      <c r="AE77" s="379">
        <v>0</v>
      </c>
      <c r="AF77" s="380" t="s">
        <v>1391</v>
      </c>
      <c r="AG77" s="377" t="s">
        <v>1325</v>
      </c>
      <c r="AH77" s="381" t="s">
        <v>1392</v>
      </c>
      <c r="AI77" s="384">
        <v>0</v>
      </c>
      <c r="AJ77" s="385">
        <v>0</v>
      </c>
      <c r="AK77" s="383"/>
      <c r="AL77" s="386">
        <v>1.1625000000000001</v>
      </c>
      <c r="AM77" s="386">
        <v>1.2050000000000001</v>
      </c>
      <c r="AN77" s="387"/>
      <c r="AO77" s="387"/>
      <c r="AP77" s="387"/>
      <c r="AQ77" s="387"/>
      <c r="AR77" s="387"/>
      <c r="AS77" s="395"/>
      <c r="AT77" s="6"/>
      <c r="AU77" s="396"/>
      <c r="AV77" s="396"/>
      <c r="AW77" s="39"/>
    </row>
  </sheetData>
  <protectedRanges>
    <protectedRange sqref="N2:N50" name="Rango1"/>
    <protectedRange sqref="P2:P50" name="Rango2"/>
    <protectedRange sqref="R2:T50" name="Rango3"/>
    <protectedRange sqref="N1:N50" name="Rango10"/>
    <protectedRange sqref="P1:P50" name="Rango11"/>
    <protectedRange sqref="R1:T50" name="Rango13"/>
    <protectedRange sqref="S1:S50" name="Rango14"/>
    <protectedRange sqref="Z1:AA50" name="Rango15"/>
    <protectedRange sqref="AC2:AC50" name="Rango4"/>
    <protectedRange sqref="AF2:AG50 AD2:AE2 AE4:AE50 AD3:AD50" name="Rango5"/>
    <protectedRange sqref="AE3" name="Rango6"/>
    <protectedRange sqref="AC1:AC50" name="Rango16"/>
    <protectedRange sqref="AD1:AE2 AE4:AE50 AD3:AD50" name="Rango17"/>
    <protectedRange sqref="AE3 AH1:AH50" name="Rango18"/>
    <protectedRange sqref="AI12:AJ12 AJ10 AI28:AJ29 AI31:AJ31 AI33:AJ35" name="Rango5_1"/>
    <protectedRange sqref="AI2:AK9 AI13:AK27 AK12 AI11:AK11 AI10 AK10 AI30:AK30 AK28:AK29 AI32:AK32 AK31 AK33:AK35 AI36:AK50" name="Rango6_1"/>
    <protectedRange sqref="AO4" name="Rango12"/>
    <protectedRange sqref="AI1:AM50" name="Rango18_1"/>
    <protectedRange sqref="N51:N77" name="Rango1_1"/>
    <protectedRange sqref="P51:P77" name="Rango2_1"/>
    <protectedRange sqref="R51:T77" name="Rango3_1"/>
    <protectedRange sqref="N51:N77" name="Rango10_1"/>
    <protectedRange sqref="P51:P77" name="Rango11_1"/>
    <protectedRange sqref="R51:T77" name="Rango13_1"/>
    <protectedRange sqref="S51:S77" name="Rango14_1"/>
    <protectedRange sqref="Z51:AA77" name="Rango15_1"/>
    <protectedRange sqref="AC51:AC77" name="Rango4_1"/>
    <protectedRange sqref="AD51:AG77" name="Rango5_2"/>
    <protectedRange sqref="AC51:AC77" name="Rango16_1"/>
    <protectedRange sqref="AD51:AE77" name="Rango17_1"/>
    <protectedRange sqref="AH51:AH77" name="Rango18_2"/>
    <protectedRange sqref="AI61:AJ61 AI71:AJ71" name="Rango5_3"/>
    <protectedRange sqref="AI51:AK60 AI62:AK70 AK61 AI72:AK77 AK71" name="Rango6_2"/>
    <protectedRange sqref="AI61:AJ61 AI71:AJ71" name="Rango17_2"/>
    <protectedRange sqref="AI51:AM60 AN51:AO53 AI62:AM70 AK61:AM61 AI72:AM77 AK71:AM71" name="Rango18_3"/>
  </protectedRanges>
  <autoFilter ref="A1:AW77" xr:uid="{0A4D171D-0FE5-4767-8693-997EC15C8FFD}">
    <filterColumn colId="1">
      <filters>
        <filter val="INTITUTO NACIONAL DE VIGILANCIA DE MEDICAMENTOS Y ALIMENTOS – INVIMA"/>
      </filters>
    </filterColumn>
  </autoFilter>
  <conditionalFormatting sqref="B1:C1">
    <cfRule type="duplicateValues" dxfId="2" priority="3"/>
  </conditionalFormatting>
  <conditionalFormatting sqref="L1">
    <cfRule type="duplicateValues" dxfId="1" priority="1"/>
    <cfRule type="duplicateValues" dxfId="0" priority="2"/>
  </conditionalFormatting>
  <dataValidations count="1">
    <dataValidation allowBlank="1" showInputMessage="1" showErrorMessage="1" prompt="Seleccione... - Selecione un elemento de la lista" sqref="K14 K36" xr:uid="{A34F6134-FDED-49A6-AEDA-26196113C41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F19E5EDB-BD29-49C0-A605-F84A95A4E2E0}">
          <x14:formula1>
            <xm:f>Listas!$Q$3:$Q$8</xm:f>
          </x14:formula1>
          <xm:sqref>R28:R37</xm:sqref>
        </x14:dataValidation>
        <x14:dataValidation type="list" allowBlank="1" showInputMessage="1" showErrorMessage="1" xr:uid="{C18EEBC5-19AB-4199-B431-BE403B87691C}">
          <x14:formula1>
            <xm:f>Listas!$P$3:$P$7</xm:f>
          </x14:formula1>
          <xm:sqref>S28:S37</xm:sqref>
        </x14:dataValidation>
        <x14:dataValidation type="list" allowBlank="1" showInputMessage="1" showErrorMessage="1" xr:uid="{780FC223-643A-4D10-8D5F-6BABAA3FDD0D}">
          <x14:formula1>
            <xm:f>Listas!$L$3:$L$5</xm:f>
          </x14:formula1>
          <xm:sqref>S38:S77 S2:S3 S6:S27</xm:sqref>
        </x14:dataValidation>
        <x14:dataValidation type="list" allowBlank="1" showInputMessage="1" showErrorMessage="1" xr:uid="{D72C88B3-1702-403E-A7AC-C85DFE94100D}">
          <x14:formula1>
            <xm:f>Listas!$K$3:$K$6</xm:f>
          </x14:formula1>
          <xm:sqref>T6:T77</xm:sqref>
        </x14:dataValidation>
        <x14:dataValidation type="list" allowBlank="1" showInputMessage="1" showErrorMessage="1" xr:uid="{AF1FBA02-0409-426C-AB11-02D15731E71E}">
          <x14:formula1>
            <xm:f>Listas!$N$3:$N$7</xm:f>
          </x14:formula1>
          <xm:sqref>R38:R77 R2:R27</xm:sqref>
        </x14:dataValidation>
        <x14:dataValidation type="list" allowBlank="1" showInputMessage="1" showErrorMessage="1" xr:uid="{16D35FB7-951C-4C93-A5C1-16356720992B}">
          <x14:formula1>
            <xm:f>Listas!$A$3:$A$5</xm:f>
          </x14:formula1>
          <xm:sqref>P2:P77</xm:sqref>
        </x14:dataValidation>
        <x14:dataValidation type="list" allowBlank="1" showInputMessage="1" showErrorMessage="1" xr:uid="{8A3DDF77-5C5D-4FA9-ACC0-1D731C088D6C}">
          <x14:formula1>
            <xm:f>'https://minsaludcol-my.sharepoint.com/personal/vgrosso_minsalud_gov_co/Documents/2025/PES/PES 2025 Trim 2/[Formato PES_3Jul2025 -2.xlsx]Listas'!#REF!</xm:f>
          </x14:formula1>
          <xm:sqref>C2:C67</xm:sqref>
        </x14:dataValidation>
        <x14:dataValidation type="list" allowBlank="1" showInputMessage="1" showErrorMessage="1" xr:uid="{C42DDF41-5B5D-4042-BEAD-48EBA939231A}">
          <x14:formula1>
            <xm:f>Listas!$O$3:$O$11</xm:f>
          </x14:formula1>
          <xm:sqref>C68:C77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02B8F-BA0A-4B61-A523-80D8D3DC142F}">
  <sheetPr codeName="Hoja3"/>
  <dimension ref="A1:D45"/>
  <sheetViews>
    <sheetView topLeftCell="A29" workbookViewId="0">
      <selection activeCell="A4" sqref="A4"/>
    </sheetView>
  </sheetViews>
  <sheetFormatPr baseColWidth="10" defaultColWidth="11.42578125" defaultRowHeight="15" x14ac:dyDescent="0.25"/>
  <cols>
    <col min="1" max="1" width="46.140625" style="43" customWidth="1"/>
    <col min="2" max="2" width="77.85546875" style="44" customWidth="1"/>
    <col min="3" max="3" width="64.28515625" customWidth="1"/>
    <col min="4" max="4" width="67" customWidth="1"/>
    <col min="5" max="5" width="35" customWidth="1"/>
  </cols>
  <sheetData>
    <row r="1" spans="1:4" ht="18.75" x14ac:dyDescent="0.25">
      <c r="A1" s="468" t="s">
        <v>1397</v>
      </c>
      <c r="B1" s="468"/>
      <c r="C1" s="468"/>
      <c r="D1" s="468"/>
    </row>
    <row r="2" spans="1:4" ht="18.75" x14ac:dyDescent="0.25">
      <c r="A2" s="32" t="s">
        <v>1398</v>
      </c>
      <c r="B2" s="469" t="s">
        <v>1399</v>
      </c>
      <c r="C2" s="469"/>
      <c r="D2" s="469"/>
    </row>
    <row r="3" spans="1:4" ht="18.75" x14ac:dyDescent="0.25">
      <c r="A3" s="32" t="s">
        <v>1400</v>
      </c>
      <c r="B3" s="470" t="s">
        <v>1401</v>
      </c>
      <c r="C3" s="471"/>
      <c r="D3" s="472"/>
    </row>
    <row r="4" spans="1:4" ht="29.85" customHeight="1" x14ac:dyDescent="0.25">
      <c r="A4" s="33" t="s">
        <v>1402</v>
      </c>
      <c r="B4" s="465" t="s">
        <v>1403</v>
      </c>
      <c r="C4" s="466"/>
      <c r="D4" s="467"/>
    </row>
    <row r="5" spans="1:4" ht="29.85" customHeight="1" x14ac:dyDescent="0.25">
      <c r="A5" s="33" t="s">
        <v>21</v>
      </c>
      <c r="B5" s="465" t="s">
        <v>1404</v>
      </c>
      <c r="C5" s="466"/>
      <c r="D5" s="467"/>
    </row>
    <row r="6" spans="1:4" ht="29.85" customHeight="1" x14ac:dyDescent="0.25">
      <c r="A6" s="33" t="s">
        <v>23</v>
      </c>
      <c r="B6" s="465" t="s">
        <v>1405</v>
      </c>
      <c r="C6" s="466"/>
      <c r="D6" s="467"/>
    </row>
    <row r="7" spans="1:4" ht="29.85" customHeight="1" x14ac:dyDescent="0.25">
      <c r="A7" s="33" t="s">
        <v>24</v>
      </c>
      <c r="B7" s="465" t="s">
        <v>1406</v>
      </c>
      <c r="C7" s="466"/>
      <c r="D7" s="467"/>
    </row>
    <row r="8" spans="1:4" ht="29.85" customHeight="1" x14ac:dyDescent="0.25">
      <c r="A8" s="33" t="s">
        <v>25</v>
      </c>
      <c r="B8" s="465" t="s">
        <v>1406</v>
      </c>
      <c r="C8" s="466"/>
      <c r="D8" s="467"/>
    </row>
    <row r="9" spans="1:4" ht="29.85" customHeight="1" x14ac:dyDescent="0.25">
      <c r="A9" s="33" t="s">
        <v>26</v>
      </c>
      <c r="B9" s="465" t="s">
        <v>1406</v>
      </c>
      <c r="C9" s="466"/>
      <c r="D9" s="467"/>
    </row>
    <row r="10" spans="1:4" ht="29.85" customHeight="1" x14ac:dyDescent="0.25">
      <c r="A10" s="33" t="s">
        <v>27</v>
      </c>
      <c r="B10" s="465" t="s">
        <v>1407</v>
      </c>
      <c r="C10" s="466"/>
      <c r="D10" s="467"/>
    </row>
    <row r="11" spans="1:4" ht="29.85" customHeight="1" x14ac:dyDescent="0.25">
      <c r="A11" s="33" t="s">
        <v>28</v>
      </c>
      <c r="B11" s="465" t="s">
        <v>1408</v>
      </c>
      <c r="C11" s="466"/>
      <c r="D11" s="467"/>
    </row>
    <row r="12" spans="1:4" ht="29.85" customHeight="1" x14ac:dyDescent="0.25">
      <c r="A12" s="33" t="s">
        <v>29</v>
      </c>
      <c r="B12" s="465" t="s">
        <v>1409</v>
      </c>
      <c r="C12" s="466"/>
      <c r="D12" s="467"/>
    </row>
    <row r="13" spans="1:4" ht="29.85" customHeight="1" x14ac:dyDescent="0.25">
      <c r="A13" s="33" t="s">
        <v>30</v>
      </c>
      <c r="B13" s="465" t="s">
        <v>1410</v>
      </c>
      <c r="C13" s="466"/>
      <c r="D13" s="467"/>
    </row>
    <row r="14" spans="1:4" ht="29.85" customHeight="1" x14ac:dyDescent="0.25">
      <c r="A14" s="33" t="s">
        <v>31</v>
      </c>
      <c r="B14" s="465" t="s">
        <v>1411</v>
      </c>
      <c r="C14" s="466"/>
      <c r="D14" s="467"/>
    </row>
    <row r="15" spans="1:4" ht="29.85" customHeight="1" x14ac:dyDescent="0.25">
      <c r="A15" s="33" t="s">
        <v>32</v>
      </c>
      <c r="B15" s="465" t="s">
        <v>1412</v>
      </c>
      <c r="C15" s="466"/>
      <c r="D15" s="467"/>
    </row>
    <row r="16" spans="1:4" ht="15.75" x14ac:dyDescent="0.25">
      <c r="A16" s="473" t="s">
        <v>1413</v>
      </c>
      <c r="B16" s="474"/>
      <c r="C16" s="474"/>
      <c r="D16" s="475"/>
    </row>
    <row r="17" spans="1:4" ht="31.5" customHeight="1" x14ac:dyDescent="0.25">
      <c r="A17" s="33" t="s">
        <v>33</v>
      </c>
      <c r="B17" s="465" t="s">
        <v>1414</v>
      </c>
      <c r="C17" s="466"/>
      <c r="D17" s="467"/>
    </row>
    <row r="18" spans="1:4" ht="31.5" customHeight="1" x14ac:dyDescent="0.25">
      <c r="A18" s="33" t="s">
        <v>34</v>
      </c>
      <c r="B18" s="465" t="s">
        <v>1415</v>
      </c>
      <c r="C18" s="466"/>
      <c r="D18" s="467"/>
    </row>
    <row r="19" spans="1:4" ht="75" x14ac:dyDescent="0.25">
      <c r="A19" s="476" t="s">
        <v>35</v>
      </c>
      <c r="B19" s="465" t="s">
        <v>1416</v>
      </c>
      <c r="C19" s="466"/>
      <c r="D19" s="34" t="s">
        <v>1417</v>
      </c>
    </row>
    <row r="20" spans="1:4" ht="61.5" x14ac:dyDescent="0.25">
      <c r="A20" s="477"/>
      <c r="B20" s="465" t="s">
        <v>1418</v>
      </c>
      <c r="C20" s="466"/>
      <c r="D20" s="35" t="s">
        <v>1419</v>
      </c>
    </row>
    <row r="21" spans="1:4" ht="75" x14ac:dyDescent="0.25">
      <c r="A21" s="478"/>
      <c r="B21" s="465" t="s">
        <v>1420</v>
      </c>
      <c r="C21" s="466"/>
      <c r="D21" s="36" t="s">
        <v>1421</v>
      </c>
    </row>
    <row r="22" spans="1:4" ht="31.5" customHeight="1" x14ac:dyDescent="0.25">
      <c r="A22" s="33" t="s">
        <v>36</v>
      </c>
      <c r="B22" s="465" t="s">
        <v>1422</v>
      </c>
      <c r="C22" s="466"/>
      <c r="D22" s="467"/>
    </row>
    <row r="23" spans="1:4" ht="34.5" customHeight="1" x14ac:dyDescent="0.25">
      <c r="A23" s="33" t="s">
        <v>37</v>
      </c>
      <c r="B23" s="465" t="s">
        <v>1423</v>
      </c>
      <c r="C23" s="466"/>
      <c r="D23" s="467"/>
    </row>
    <row r="24" spans="1:4" ht="117.75" customHeight="1" x14ac:dyDescent="0.25">
      <c r="A24" s="479" t="s">
        <v>1424</v>
      </c>
      <c r="B24" s="37" t="s">
        <v>1425</v>
      </c>
      <c r="C24" s="38" t="s">
        <v>1426</v>
      </c>
      <c r="D24" s="39"/>
    </row>
    <row r="25" spans="1:4" ht="111.75" customHeight="1" x14ac:dyDescent="0.25">
      <c r="A25" s="480"/>
      <c r="B25" s="481" t="s">
        <v>1427</v>
      </c>
      <c r="C25" s="38" t="s">
        <v>1428</v>
      </c>
      <c r="D25" s="40"/>
    </row>
    <row r="26" spans="1:4" ht="96.75" customHeight="1" x14ac:dyDescent="0.25">
      <c r="A26" s="480"/>
      <c r="B26" s="482"/>
      <c r="C26" s="38" t="s">
        <v>1429</v>
      </c>
      <c r="D26" s="40"/>
    </row>
    <row r="27" spans="1:4" ht="114.75" customHeight="1" x14ac:dyDescent="0.25">
      <c r="A27" s="480"/>
      <c r="B27" s="483"/>
      <c r="C27" s="38" t="s">
        <v>1430</v>
      </c>
      <c r="D27" s="40"/>
    </row>
    <row r="28" spans="1:4" ht="120" customHeight="1" x14ac:dyDescent="0.25">
      <c r="A28" s="480"/>
      <c r="B28" s="37" t="s">
        <v>1431</v>
      </c>
      <c r="C28" s="38" t="s">
        <v>1432</v>
      </c>
      <c r="D28" s="40"/>
    </row>
    <row r="29" spans="1:4" ht="31.5" customHeight="1" x14ac:dyDescent="0.25">
      <c r="A29" s="33" t="s">
        <v>39</v>
      </c>
      <c r="B29" s="465" t="s">
        <v>1433</v>
      </c>
      <c r="C29" s="466"/>
      <c r="D29" s="467"/>
    </row>
    <row r="30" spans="1:4" ht="32.25" customHeight="1" x14ac:dyDescent="0.25">
      <c r="A30" s="33" t="s">
        <v>13</v>
      </c>
      <c r="B30" s="465" t="s">
        <v>1434</v>
      </c>
      <c r="C30" s="466"/>
      <c r="D30" s="467"/>
    </row>
    <row r="31" spans="1:4" ht="32.25" customHeight="1" x14ac:dyDescent="0.25">
      <c r="A31" s="484" t="s">
        <v>1435</v>
      </c>
      <c r="B31" s="485"/>
      <c r="C31" s="485"/>
      <c r="D31" s="486"/>
    </row>
    <row r="32" spans="1:4" ht="32.25" customHeight="1" x14ac:dyDescent="0.25">
      <c r="A32" s="33" t="s">
        <v>1436</v>
      </c>
      <c r="B32" s="465" t="s">
        <v>1437</v>
      </c>
      <c r="C32" s="466"/>
      <c r="D32" s="467"/>
    </row>
    <row r="33" spans="1:4" ht="32.25" customHeight="1" x14ac:dyDescent="0.25">
      <c r="A33" s="33" t="s">
        <v>1438</v>
      </c>
      <c r="B33" s="465" t="s">
        <v>1439</v>
      </c>
      <c r="C33" s="466"/>
      <c r="D33" s="467"/>
    </row>
    <row r="34" spans="1:4" ht="32.25" customHeight="1" x14ac:dyDescent="0.25">
      <c r="A34" s="33" t="s">
        <v>1440</v>
      </c>
      <c r="B34" s="465" t="s">
        <v>1441</v>
      </c>
      <c r="C34" s="466"/>
      <c r="D34" s="467"/>
    </row>
    <row r="35" spans="1:4" ht="32.25" customHeight="1" x14ac:dyDescent="0.25">
      <c r="A35" s="33" t="s">
        <v>1442</v>
      </c>
      <c r="B35" s="465" t="s">
        <v>1443</v>
      </c>
      <c r="C35" s="466"/>
      <c r="D35" s="467"/>
    </row>
    <row r="36" spans="1:4" ht="32.25" customHeight="1" x14ac:dyDescent="0.25">
      <c r="A36" s="33" t="s">
        <v>1444</v>
      </c>
      <c r="B36" s="490" t="s">
        <v>10</v>
      </c>
      <c r="C36" s="491"/>
      <c r="D36" s="492"/>
    </row>
    <row r="37" spans="1:4" ht="32.25" customHeight="1" x14ac:dyDescent="0.25">
      <c r="A37" s="484" t="s">
        <v>1445</v>
      </c>
      <c r="B37" s="485"/>
      <c r="C37" s="485"/>
      <c r="D37" s="486"/>
    </row>
    <row r="38" spans="1:4" x14ac:dyDescent="0.25">
      <c r="A38" s="41" t="s">
        <v>1446</v>
      </c>
      <c r="B38" s="487" t="s">
        <v>1447</v>
      </c>
      <c r="C38" s="487"/>
      <c r="D38" s="487"/>
    </row>
    <row r="39" spans="1:4" ht="91.5" customHeight="1" x14ac:dyDescent="0.25">
      <c r="A39" s="42" t="s">
        <v>1448</v>
      </c>
      <c r="B39" s="487" t="s">
        <v>1449</v>
      </c>
      <c r="C39" s="487"/>
      <c r="D39" s="487"/>
    </row>
    <row r="40" spans="1:4" ht="36" customHeight="1" x14ac:dyDescent="0.25">
      <c r="A40" s="42"/>
      <c r="B40" s="493" t="s">
        <v>1450</v>
      </c>
      <c r="C40" s="494"/>
      <c r="D40" s="495"/>
    </row>
    <row r="41" spans="1:4" ht="37.9" customHeight="1" x14ac:dyDescent="0.25">
      <c r="A41" s="42" t="s">
        <v>1451</v>
      </c>
      <c r="B41" s="487" t="s">
        <v>1452</v>
      </c>
      <c r="C41" s="487"/>
      <c r="D41" s="487"/>
    </row>
    <row r="42" spans="1:4" ht="18" customHeight="1" x14ac:dyDescent="0.25">
      <c r="B42" s="488"/>
      <c r="C42" s="488"/>
      <c r="D42" s="488"/>
    </row>
    <row r="45" spans="1:4" ht="34.5" customHeight="1" x14ac:dyDescent="0.25">
      <c r="A45" s="489" t="s">
        <v>1453</v>
      </c>
      <c r="B45" s="489"/>
      <c r="C45" s="489"/>
      <c r="D45" s="489"/>
    </row>
  </sheetData>
  <mergeCells count="41">
    <mergeCell ref="B39:D39"/>
    <mergeCell ref="B41:D41"/>
    <mergeCell ref="B42:D42"/>
    <mergeCell ref="A45:D45"/>
    <mergeCell ref="B33:D33"/>
    <mergeCell ref="B34:D34"/>
    <mergeCell ref="B35:D35"/>
    <mergeCell ref="B36:D36"/>
    <mergeCell ref="A37:D37"/>
    <mergeCell ref="B38:D38"/>
    <mergeCell ref="B40:D40"/>
    <mergeCell ref="B32:D32"/>
    <mergeCell ref="A19:A21"/>
    <mergeCell ref="B19:C19"/>
    <mergeCell ref="B20:C20"/>
    <mergeCell ref="B21:C21"/>
    <mergeCell ref="B22:D22"/>
    <mergeCell ref="B23:D23"/>
    <mergeCell ref="A24:A28"/>
    <mergeCell ref="B25:B27"/>
    <mergeCell ref="B29:D29"/>
    <mergeCell ref="B30:D30"/>
    <mergeCell ref="A31:D31"/>
    <mergeCell ref="B18:D18"/>
    <mergeCell ref="B7:D7"/>
    <mergeCell ref="B8:D8"/>
    <mergeCell ref="B9:D9"/>
    <mergeCell ref="B10:D10"/>
    <mergeCell ref="B11:D11"/>
    <mergeCell ref="B12:D12"/>
    <mergeCell ref="B13:D13"/>
    <mergeCell ref="B14:D14"/>
    <mergeCell ref="B15:D15"/>
    <mergeCell ref="A16:D16"/>
    <mergeCell ref="B17:D17"/>
    <mergeCell ref="B6:D6"/>
    <mergeCell ref="A1:D1"/>
    <mergeCell ref="B2:D2"/>
    <mergeCell ref="B3:D3"/>
    <mergeCell ref="B4:D4"/>
    <mergeCell ref="B5:D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1D26-705B-45A6-AE60-5AA44CC1D96D}">
  <sheetPr codeName="Hoja6"/>
  <dimension ref="A2:Q23"/>
  <sheetViews>
    <sheetView topLeftCell="K1" workbookViewId="0">
      <selection activeCell="Q8" sqref="Q8"/>
    </sheetView>
  </sheetViews>
  <sheetFormatPr baseColWidth="10" defaultColWidth="32.7109375" defaultRowHeight="15" x14ac:dyDescent="0.25"/>
  <cols>
    <col min="1" max="3" width="32.7109375" style="44"/>
    <col min="4" max="4" width="38.42578125" style="44" customWidth="1"/>
    <col min="5" max="5" width="44" style="44" customWidth="1"/>
    <col min="6" max="6" width="45.28515625" style="44" customWidth="1"/>
    <col min="7" max="7" width="46.42578125" style="44" customWidth="1"/>
    <col min="8" max="8" width="49.5703125" style="44" customWidth="1"/>
    <col min="9" max="9" width="48.28515625" style="44" customWidth="1"/>
    <col min="10" max="10" width="71.140625" style="44" customWidth="1"/>
    <col min="11" max="11" width="27.42578125" style="44" customWidth="1"/>
    <col min="12" max="12" width="32.7109375" style="44"/>
    <col min="13" max="13" width="12.7109375" style="44" customWidth="1"/>
    <col min="14" max="16384" width="32.7109375" style="44"/>
  </cols>
  <sheetData>
    <row r="2" spans="1:17" x14ac:dyDescent="0.25">
      <c r="A2" s="55" t="s">
        <v>1454</v>
      </c>
      <c r="B2" s="55" t="s">
        <v>1455</v>
      </c>
      <c r="C2" s="56" t="s">
        <v>1456</v>
      </c>
      <c r="D2" s="57" t="s">
        <v>1457</v>
      </c>
      <c r="E2" s="57" t="s">
        <v>1458</v>
      </c>
      <c r="F2" s="57" t="s">
        <v>1459</v>
      </c>
      <c r="G2" s="57" t="s">
        <v>1460</v>
      </c>
      <c r="H2" s="57" t="s">
        <v>1461</v>
      </c>
      <c r="I2" s="58" t="s">
        <v>1462</v>
      </c>
      <c r="J2" s="57" t="s">
        <v>1463</v>
      </c>
      <c r="K2" s="57" t="s">
        <v>1464</v>
      </c>
      <c r="L2" s="57" t="s">
        <v>1465</v>
      </c>
      <c r="M2" s="57" t="s">
        <v>1466</v>
      </c>
      <c r="N2" s="57" t="s">
        <v>1467</v>
      </c>
      <c r="O2" s="57" t="s">
        <v>1468</v>
      </c>
      <c r="P2" s="57" t="s">
        <v>1465</v>
      </c>
      <c r="Q2" s="57" t="s">
        <v>1467</v>
      </c>
    </row>
    <row r="3" spans="1:17" ht="45" x14ac:dyDescent="0.45">
      <c r="A3" s="59" t="s">
        <v>72</v>
      </c>
      <c r="D3" s="44" t="s">
        <v>1469</v>
      </c>
      <c r="E3" s="44" t="s">
        <v>1470</v>
      </c>
      <c r="F3" s="44" t="s">
        <v>1471</v>
      </c>
      <c r="G3" s="38" t="s">
        <v>1472</v>
      </c>
      <c r="H3" s="60" t="s">
        <v>1473</v>
      </c>
      <c r="I3" s="60" t="s">
        <v>1474</v>
      </c>
      <c r="J3" s="44" t="s">
        <v>125</v>
      </c>
      <c r="K3" s="61" t="s">
        <v>194</v>
      </c>
      <c r="L3" s="44" t="s">
        <v>246</v>
      </c>
      <c r="M3" s="61" t="s">
        <v>1475</v>
      </c>
      <c r="N3" s="44" t="s">
        <v>138</v>
      </c>
      <c r="O3" s="62" t="s">
        <v>150</v>
      </c>
      <c r="P3" s="44" t="s">
        <v>246</v>
      </c>
      <c r="Q3" s="44" t="s">
        <v>138</v>
      </c>
    </row>
    <row r="4" spans="1:17" ht="45" x14ac:dyDescent="0.45">
      <c r="A4" s="59" t="s">
        <v>101</v>
      </c>
      <c r="D4" s="44" t="s">
        <v>1476</v>
      </c>
      <c r="E4" s="44" t="s">
        <v>1477</v>
      </c>
      <c r="F4" s="44" t="s">
        <v>1478</v>
      </c>
      <c r="G4" s="38" t="s">
        <v>1479</v>
      </c>
      <c r="H4" s="63" t="s">
        <v>1480</v>
      </c>
      <c r="I4" s="60" t="s">
        <v>1481</v>
      </c>
      <c r="J4" s="44" t="s">
        <v>253</v>
      </c>
      <c r="K4" s="61" t="s">
        <v>76</v>
      </c>
      <c r="L4" s="44" t="s">
        <v>75</v>
      </c>
      <c r="M4" s="61" t="s">
        <v>1482</v>
      </c>
      <c r="N4" s="44" t="s">
        <v>1483</v>
      </c>
      <c r="O4" s="62" t="s">
        <v>749</v>
      </c>
      <c r="P4" s="44" t="s">
        <v>344</v>
      </c>
      <c r="Q4" s="44" t="s">
        <v>1483</v>
      </c>
    </row>
    <row r="5" spans="1:17" ht="30" x14ac:dyDescent="0.45">
      <c r="A5" s="59" t="s">
        <v>114</v>
      </c>
      <c r="D5" s="44" t="s">
        <v>1484</v>
      </c>
      <c r="E5" s="44" t="s">
        <v>1485</v>
      </c>
      <c r="F5" s="44" t="s">
        <v>1486</v>
      </c>
      <c r="G5" s="38" t="s">
        <v>1487</v>
      </c>
      <c r="H5" s="64" t="s">
        <v>1488</v>
      </c>
      <c r="I5" s="63" t="s">
        <v>1489</v>
      </c>
      <c r="J5" s="44" t="s">
        <v>264</v>
      </c>
      <c r="K5" s="61" t="s">
        <v>338</v>
      </c>
      <c r="L5" s="44" t="s">
        <v>1243</v>
      </c>
      <c r="N5" s="44" t="s">
        <v>74</v>
      </c>
      <c r="O5" s="62" t="s">
        <v>122</v>
      </c>
      <c r="P5" s="44" t="s">
        <v>1490</v>
      </c>
      <c r="Q5" s="44" t="s">
        <v>74</v>
      </c>
    </row>
    <row r="6" spans="1:17" ht="45" x14ac:dyDescent="0.45">
      <c r="D6" s="44" t="s">
        <v>1180</v>
      </c>
      <c r="E6" s="44" t="s">
        <v>1491</v>
      </c>
      <c r="F6" s="44" t="s">
        <v>1492</v>
      </c>
      <c r="G6" s="38" t="s">
        <v>1479</v>
      </c>
      <c r="H6" s="65" t="s">
        <v>1493</v>
      </c>
      <c r="I6" s="63" t="s">
        <v>1494</v>
      </c>
      <c r="J6" s="44" t="s">
        <v>780</v>
      </c>
      <c r="K6" s="61" t="s">
        <v>104</v>
      </c>
      <c r="N6" s="44" t="s">
        <v>193</v>
      </c>
      <c r="O6" s="62" t="s">
        <v>60</v>
      </c>
      <c r="P6" s="44" t="s">
        <v>366</v>
      </c>
      <c r="Q6" s="44" t="s">
        <v>193</v>
      </c>
    </row>
    <row r="7" spans="1:17" ht="45" x14ac:dyDescent="0.45">
      <c r="D7" s="44" t="s">
        <v>1495</v>
      </c>
      <c r="E7" s="44" t="s">
        <v>1496</v>
      </c>
      <c r="F7" s="44" t="s">
        <v>1497</v>
      </c>
      <c r="G7" s="38" t="s">
        <v>1498</v>
      </c>
      <c r="H7" s="66" t="s">
        <v>1499</v>
      </c>
      <c r="I7" s="63" t="s">
        <v>1500</v>
      </c>
      <c r="J7" s="44" t="s">
        <v>561</v>
      </c>
      <c r="K7" s="61"/>
      <c r="N7" s="44" t="s">
        <v>1501</v>
      </c>
      <c r="O7" s="62" t="s">
        <v>922</v>
      </c>
      <c r="P7" s="44" t="s">
        <v>1243</v>
      </c>
      <c r="Q7" s="44" t="s">
        <v>1501</v>
      </c>
    </row>
    <row r="8" spans="1:17" ht="60" x14ac:dyDescent="0.45">
      <c r="D8" s="44" t="s">
        <v>1502</v>
      </c>
      <c r="E8" s="44" t="s">
        <v>1503</v>
      </c>
      <c r="F8" s="44" t="s">
        <v>1504</v>
      </c>
      <c r="G8" s="38" t="s">
        <v>1505</v>
      </c>
      <c r="H8" s="67" t="s">
        <v>1506</v>
      </c>
      <c r="I8" s="64" t="s">
        <v>1507</v>
      </c>
      <c r="J8" s="44" t="s">
        <v>1508</v>
      </c>
      <c r="K8" s="61"/>
      <c r="O8" s="62" t="s">
        <v>216</v>
      </c>
      <c r="Q8" s="44" t="s">
        <v>352</v>
      </c>
    </row>
    <row r="9" spans="1:17" ht="45" x14ac:dyDescent="0.45">
      <c r="D9" s="44" t="s">
        <v>1509</v>
      </c>
      <c r="E9" s="44" t="s">
        <v>1510</v>
      </c>
      <c r="F9" s="44" t="s">
        <v>1511</v>
      </c>
      <c r="G9" s="38" t="s">
        <v>1512</v>
      </c>
      <c r="H9" s="68" t="s">
        <v>1513</v>
      </c>
      <c r="I9" s="44" t="s">
        <v>1481</v>
      </c>
      <c r="J9" s="44" t="s">
        <v>636</v>
      </c>
      <c r="K9" s="61"/>
      <c r="O9" s="62" t="s">
        <v>186</v>
      </c>
    </row>
    <row r="10" spans="1:17" ht="30" x14ac:dyDescent="0.45">
      <c r="E10" s="44" t="s">
        <v>1514</v>
      </c>
      <c r="F10" s="44" t="s">
        <v>1515</v>
      </c>
      <c r="G10" s="38" t="s">
        <v>1516</v>
      </c>
      <c r="H10" s="64"/>
      <c r="I10" s="64" t="s">
        <v>1517</v>
      </c>
      <c r="J10" s="69"/>
      <c r="O10" s="62" t="s">
        <v>326</v>
      </c>
    </row>
    <row r="11" spans="1:17" ht="45" x14ac:dyDescent="0.45">
      <c r="E11" s="44" t="s">
        <v>1518</v>
      </c>
      <c r="F11" s="44" t="s">
        <v>1519</v>
      </c>
      <c r="G11" s="38" t="s">
        <v>1520</v>
      </c>
      <c r="I11" s="64" t="s">
        <v>1521</v>
      </c>
      <c r="O11" s="62" t="s">
        <v>576</v>
      </c>
    </row>
    <row r="12" spans="1:17" ht="30" x14ac:dyDescent="0.25">
      <c r="E12" s="44" t="s">
        <v>1522</v>
      </c>
      <c r="F12" s="44" t="s">
        <v>1523</v>
      </c>
      <c r="G12" s="38" t="s">
        <v>1524</v>
      </c>
      <c r="I12" s="64" t="s">
        <v>1525</v>
      </c>
    </row>
    <row r="13" spans="1:17" ht="45" x14ac:dyDescent="0.25">
      <c r="E13" s="44" t="s">
        <v>1526</v>
      </c>
      <c r="F13" s="44" t="s">
        <v>1527</v>
      </c>
      <c r="G13" s="38" t="s">
        <v>1528</v>
      </c>
      <c r="I13" s="64" t="s">
        <v>1529</v>
      </c>
    </row>
    <row r="14" spans="1:17" ht="45" x14ac:dyDescent="0.25">
      <c r="E14" s="44" t="s">
        <v>1530</v>
      </c>
      <c r="F14" s="70" t="s">
        <v>1531</v>
      </c>
      <c r="G14" s="38" t="s">
        <v>1532</v>
      </c>
      <c r="I14" s="64" t="s">
        <v>1533</v>
      </c>
    </row>
    <row r="15" spans="1:17" ht="45" x14ac:dyDescent="0.25">
      <c r="F15" s="44" t="s">
        <v>1534</v>
      </c>
      <c r="G15" s="38" t="s">
        <v>1535</v>
      </c>
      <c r="H15" s="70"/>
      <c r="I15" s="64" t="s">
        <v>1536</v>
      </c>
      <c r="J15" s="69"/>
    </row>
    <row r="16" spans="1:17" ht="30" x14ac:dyDescent="0.25">
      <c r="F16" s="44" t="s">
        <v>1537</v>
      </c>
      <c r="G16" s="38" t="s">
        <v>1538</v>
      </c>
      <c r="I16" s="64" t="s">
        <v>1539</v>
      </c>
    </row>
    <row r="17" spans="6:9" ht="45" x14ac:dyDescent="0.25">
      <c r="F17" s="44" t="s">
        <v>1540</v>
      </c>
      <c r="G17" s="38" t="s">
        <v>1541</v>
      </c>
      <c r="I17" s="64" t="s">
        <v>1542</v>
      </c>
    </row>
    <row r="18" spans="6:9" ht="30" x14ac:dyDescent="0.25">
      <c r="G18" s="38" t="s">
        <v>1543</v>
      </c>
      <c r="H18" s="65"/>
      <c r="I18" s="65" t="s">
        <v>1544</v>
      </c>
    </row>
    <row r="19" spans="6:9" ht="30" x14ac:dyDescent="0.25">
      <c r="G19" s="38" t="s">
        <v>1545</v>
      </c>
      <c r="H19" s="66"/>
      <c r="I19" s="66" t="s">
        <v>1546</v>
      </c>
    </row>
    <row r="20" spans="6:9" ht="30" x14ac:dyDescent="0.25">
      <c r="I20" s="64" t="s">
        <v>1547</v>
      </c>
    </row>
    <row r="21" spans="6:9" x14ac:dyDescent="0.25">
      <c r="I21" s="66" t="s">
        <v>1548</v>
      </c>
    </row>
    <row r="22" spans="6:9" ht="30" x14ac:dyDescent="0.25">
      <c r="H22" s="67"/>
      <c r="I22" s="67" t="s">
        <v>1549</v>
      </c>
    </row>
    <row r="23" spans="6:9" x14ac:dyDescent="0.25">
      <c r="H23" s="68"/>
      <c r="I23" s="68" t="s">
        <v>1550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2025</vt:lpstr>
      <vt:lpstr>SEGUIMIENTO OCI-SECTOR</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Javier Rincon Urquijo</dc:creator>
  <cp:keywords/>
  <dc:description/>
  <cp:lastModifiedBy>Norma Constanza Garcia Ramirez</cp:lastModifiedBy>
  <cp:revision/>
  <dcterms:created xsi:type="dcterms:W3CDTF">2025-07-09T22:19:58Z</dcterms:created>
  <dcterms:modified xsi:type="dcterms:W3CDTF">2025-08-19T20:02:03Z</dcterms:modified>
  <cp:category/>
  <cp:contentStatus/>
</cp:coreProperties>
</file>