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490" windowHeight="7095"/>
  </bookViews>
  <sheets>
    <sheet name="4to Trimestre 2016" sheetId="3" r:id="rId1"/>
    <sheet name="Hoja1" sheetId="4"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3" l="1"/>
  <c r="L48" i="3" l="1"/>
  <c r="F62" i="3" s="1"/>
  <c r="L44" i="3" l="1"/>
  <c r="L33" i="3"/>
  <c r="L30" i="3" l="1"/>
  <c r="L28" i="3"/>
  <c r="L24" i="3"/>
  <c r="L17" i="3"/>
  <c r="I10" i="3" l="1"/>
  <c r="I11" i="3"/>
  <c r="I12" i="3"/>
  <c r="I13" i="3"/>
  <c r="I14" i="3"/>
  <c r="I15" i="3"/>
  <c r="I16" i="3"/>
  <c r="I17" i="3"/>
  <c r="I18" i="3"/>
  <c r="I19" i="3"/>
  <c r="I53" i="3" l="1"/>
  <c r="I52" i="3"/>
  <c r="I51" i="3"/>
  <c r="I50" i="3"/>
  <c r="I49" i="3"/>
  <c r="I48" i="3"/>
  <c r="I47" i="3"/>
  <c r="I46" i="3"/>
  <c r="I45" i="3"/>
  <c r="I44" i="3"/>
  <c r="I40" i="3"/>
  <c r="I41" i="3"/>
  <c r="I42" i="3"/>
  <c r="I43" i="3"/>
  <c r="I33" i="3"/>
  <c r="I34" i="3"/>
  <c r="I35" i="3"/>
  <c r="I36" i="3"/>
  <c r="I37" i="3"/>
  <c r="I38" i="3"/>
  <c r="I39" i="3"/>
  <c r="I32" i="3"/>
  <c r="I31" i="3"/>
  <c r="I30" i="3"/>
  <c r="I29" i="3"/>
  <c r="I28" i="3"/>
  <c r="I27" i="3"/>
  <c r="I26" i="3"/>
  <c r="I22" i="3"/>
  <c r="I25" i="3" l="1"/>
  <c r="I24" i="3"/>
  <c r="I23" i="3"/>
  <c r="I21" i="3"/>
  <c r="I20" i="3"/>
  <c r="I9" i="3"/>
  <c r="F72" i="3" l="1"/>
  <c r="F71" i="3"/>
  <c r="F70" i="3"/>
  <c r="F68" i="3"/>
  <c r="F67" i="3"/>
  <c r="F66" i="3"/>
  <c r="F65" i="3"/>
  <c r="F69" i="3"/>
  <c r="F61" i="3"/>
  <c r="F60" i="3"/>
  <c r="F59" i="3"/>
  <c r="F58" i="3"/>
  <c r="F57" i="3"/>
  <c r="F56" i="3"/>
  <c r="F55" i="3"/>
  <c r="E74" i="3" l="1"/>
</calcChain>
</file>

<file path=xl/sharedStrings.xml><?xml version="1.0" encoding="utf-8"?>
<sst xmlns="http://schemas.openxmlformats.org/spreadsheetml/2006/main" count="318" uniqueCount="242">
  <si>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</si>
  <si>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</si>
  <si>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</si>
  <si>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</si>
  <si>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</si>
  <si>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</si>
  <si>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</si>
  <si>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</si>
  <si>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</si>
  <si>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NO. DE ACCIÓN</t>
  </si>
  <si>
    <t>OBJETIVOS</t>
  </si>
  <si>
    <t>No. META</t>
  </si>
  <si>
    <t>Descripción  de  las Tareas</t>
  </si>
  <si>
    <t>EJECUCIÓN DE LAS  TAREAS</t>
  </si>
  <si>
    <t>PLAZO EN SEMANAS</t>
  </si>
  <si>
    <t>PORCENTAJE DE AVANCE DE LAS TAREAS</t>
  </si>
  <si>
    <t xml:space="preserve">PRODUCTOS </t>
  </si>
  <si>
    <t>AVANCE DE CUMPLIMIENTO DEL OBJETIVO</t>
  </si>
  <si>
    <t>AREAS Y PERSONAS RESPONSABLES</t>
  </si>
  <si>
    <t>FECHA CIERRE HALLAZGO</t>
  </si>
  <si>
    <t>No. RADICADO</t>
  </si>
  <si>
    <t>EVIDENCIAS</t>
  </si>
  <si>
    <t>INICIO</t>
  </si>
  <si>
    <t>FINALIZACIÓN</t>
  </si>
  <si>
    <t>ACCIÓN NO. 1</t>
  </si>
  <si>
    <t>ACCIÓN NO. 3</t>
  </si>
  <si>
    <t>ACCIÓN NO. 4</t>
  </si>
  <si>
    <t>ACCIÓN  NO. 5</t>
  </si>
  <si>
    <t>ACCIÓN NO. 6</t>
  </si>
  <si>
    <t>AVANCE DEL PLAN DE CUMPLIMIENTO (ACCIONES)</t>
  </si>
  <si>
    <t>Acción 1</t>
  </si>
  <si>
    <t>Acción 2</t>
  </si>
  <si>
    <t>Acción 3</t>
  </si>
  <si>
    <t>Acción 4</t>
  </si>
  <si>
    <t>Acción 5</t>
  </si>
  <si>
    <t>Acción 6</t>
  </si>
  <si>
    <t>Acción 8</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</si>
  <si>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</si>
  <si>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</si>
  <si>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</si>
  <si>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</si>
  <si>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</si>
  <si>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</si>
  <si>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</si>
  <si>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</si>
  <si>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</si>
  <si>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</si>
  <si>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</si>
  <si>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</si>
  <si>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</si>
  <si>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</si>
  <si>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</si>
  <si>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</si>
  <si>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</si>
  <si>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Instituto Nacional de Vigilancia de Medicamentos y Alimentos- INVIMA</t>
  </si>
  <si>
    <t>Javier Humberto Guzmán Cruz</t>
  </si>
  <si>
    <t>830.000.167-2</t>
  </si>
  <si>
    <t>Jesús Alberto Namén Chavarro / Blanca Cecilia Cortes Cruz</t>
  </si>
  <si>
    <t>Secretario General / Coordinadora del Grupo de Gestión Documental y Correspondencia</t>
  </si>
  <si>
    <t>ACCIÓN  NO. 2</t>
  </si>
  <si>
    <t>ACCIÓN NO. 8</t>
  </si>
  <si>
    <t>ACCIÓN NO. 7</t>
  </si>
  <si>
    <t xml:space="preserve">Acción 7 </t>
  </si>
  <si>
    <t xml:space="preserve">Realizar capacitaciones y seguimientos en organización documental  a los archivos de Gestión, para verificar que se este cumpliendo con las pautas establecidas en los artículos  25,26 , 34 y 37 de la Ley 594 de 2000, el Acuerdo 042 de 2002, el Acuerdo 05 de 2013, el Acuerdo 02 de 2014 y la circular 005 de 2011 del Archivo General de la Nación. </t>
  </si>
  <si>
    <t xml:space="preserve">Actualizar e implementar las Tablas de Retención Documental-TRD,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</si>
  <si>
    <t>Aprobar las Tablas de Retención Documental  (TRD) por parte del Comité Institucional de Desarrollo Administrativo.</t>
  </si>
  <si>
    <r>
      <rPr>
        <b/>
        <sz val="10"/>
        <rFont val="Arial"/>
        <family val="2"/>
      </rPr>
      <t>Programa de Gestión Documental- PGD</t>
    </r>
    <r>
      <rPr>
        <sz val="10"/>
        <rFont val="Arial"/>
        <family val="2"/>
      </rPr>
      <t xml:space="preserve">. El Invima debe ajustar y actualizar el Programa de Gestión Documental. </t>
    </r>
  </si>
  <si>
    <t xml:space="preserve">Identificar los requerimientos para la elaboración e implementación de la gestión documental, teniendo en cuenta los aspectos: normativos, económicos, administrativos, tecnológicos y gestión del cambio. </t>
  </si>
  <si>
    <t xml:space="preserve">Secretaría General- Grupo de Gestión Documental y Correspondencia / Grupo de Talento Humano 
</t>
  </si>
  <si>
    <t>Secretaría General / Grupo de Gestión Documental y Correspondencia / Comité Institucional de Desarrollo Administrativo</t>
  </si>
  <si>
    <t>Dirección General / Secretaría General / Grupo de Gestión Documental y Correspondencia / Comité evaluador TRD AGN</t>
  </si>
  <si>
    <t>Dirección General / Secretaría General / Grupo de Gestión Documental y Correspondencia</t>
  </si>
  <si>
    <t>Secretaría General- Grupo de Gestión Documental y Correspondencia</t>
  </si>
  <si>
    <t xml:space="preserve">Remitir las Tablas de Retención Documental (TRD) para revisión del Comité Evaluador de Documentos del Archivo General de la Nación, para su  respectiva convalidación. 
</t>
  </si>
  <si>
    <t>Expedir el acto administrativo por medio del cual se aprueban e Implementan las Tablas de Retención Documental (TRD) previamente convalidadas por el Archivo General de la Nación.</t>
  </si>
  <si>
    <t xml:space="preserve">Ajustar el Programa de Gestión Documental, teniendo en cuenta los procesos: planeación, producción, gestión y trámite, organización, transferencia, disposición de los documentos, preservación a largo plazo y valoración. Este instrumento debe contemplar: Cronograma de implementación del PGD (corto, mediano y largo plazo), matriz de responsabilidades (RACI), Mapa de Procesos, Normograma de Gestión Documental. </t>
  </si>
  <si>
    <t>Secretaría General / Grupo de Gestión Documental y Correspondencia / Oficina de Tecnologías de la Información / Oficina Asesora de Planeación</t>
  </si>
  <si>
    <r>
      <rPr>
        <b/>
        <sz val="10"/>
        <rFont val="Arial"/>
        <family val="2"/>
      </rPr>
      <t>Plan Institucional de Archivos de la Entidad - PINAR.</t>
    </r>
    <r>
      <rPr>
        <sz val="10"/>
        <rFont val="Arial"/>
        <family val="2"/>
      </rPr>
      <t xml:space="preserve"> El Invima no cuenta con un Plan Institucional de Archivos de la Entidad, según lo establecido</t>
    </r>
  </si>
  <si>
    <r>
      <rPr>
        <b/>
        <sz val="10"/>
        <rFont val="Arial"/>
        <family val="2"/>
      </rPr>
      <t>Tablas de Retención Documental y Cuadros de Clasificación Documental</t>
    </r>
    <r>
      <rPr>
        <sz val="10"/>
        <rFont val="Arial"/>
        <family val="2"/>
      </rPr>
      <t>. El Invima no cuenta con las Tablas de Retención Documental (TRD) actualizadas e implementadas. Así como tampoco con Cuadros de Clasificación Documental actualizados.</t>
    </r>
  </si>
  <si>
    <t xml:space="preserve">Ajustar y actualizar el Programa de Gestión Documental,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</si>
  <si>
    <t>Aprobar el Plan Institucional de Archivos de la Entidad (PINAR) por parte del Comité Institucional de Desarrollo Administrativo.</t>
  </si>
  <si>
    <t>Elaborar el Plan Institucional de Archivos de la Entidad (PINAR)</t>
  </si>
  <si>
    <t>Aprobar el Programa de Gestión Documental (PGD),  por parte del Comité Institucional de Desarrollo Administrativo.</t>
  </si>
  <si>
    <t>Publicar en la página web del Invima las Tablas de Retención Documental TRD una vez sean convalidadas y adoptadas.</t>
  </si>
  <si>
    <t xml:space="preserve">Socializar y capacitar a los funcionarios del Invima en el manejo y aplicación de las Tablas de Retención Documental (TRD) </t>
  </si>
  <si>
    <t>Actualizar  las Tablas de Retención Documental (TRD).</t>
  </si>
  <si>
    <t xml:space="preserve">Realizar inscripción de las Tablas de Retención Documental (TRD), en el  Registro Único de Series Documentales (RUSD) del Archivo General de la Nación. </t>
  </si>
  <si>
    <t>Publicar en la página web  el Programa de Gestión Documental (PGD)</t>
  </si>
  <si>
    <t>Elaborar el Plan Institucional de Archivos, como instrumento de planeación y seguimiento que permite articular el plan estratégico de la Institución con la función archivística de acuerdo con las necesidades, debilidades, riesgos y oportunidades, conforme con el Artículo 2.8.2.5.8 del Decreto 1080 de 2015.</t>
  </si>
  <si>
    <r>
      <rPr>
        <b/>
        <sz val="10"/>
        <rFont val="Arial"/>
        <family val="2"/>
      </rPr>
      <t>Inventario Documental - FUID.</t>
    </r>
    <r>
      <rPr>
        <sz val="10"/>
        <rFont val="Arial"/>
        <family val="2"/>
      </rPr>
      <t xml:space="preserve"> El Invima no cuenta con la totalidad de inventarios documentales conforme a la norma.  </t>
    </r>
  </si>
  <si>
    <t>Elaborar cronograma de seguimiento institucional a los lineamientos para la organización documental.</t>
  </si>
  <si>
    <t>Ejecutar seguimiento y verificación de los lineamientos para la organización documental.</t>
  </si>
  <si>
    <t>Tomar acciones de acuerdo al desarrollo de los seguimientos a la organización documental a nivel institucional</t>
  </si>
  <si>
    <t>Capacitación y asistencia tecnica permanente a las oficinas o grupos de trabajo que lo requieran.</t>
  </si>
  <si>
    <t xml:space="preserve">Elaborar inventarios de los documentos que se produzcan en ejercicio de las funciones del Invima, de manera que se asegure  el control de los documentos en sus diferentes fases, en cumplimiento del artículo 26 de la Ley 594 de 2000,   artículo 13 de la Ley 1712 de 2014, el Acuerdo 038 de 2002 y el Acuerdo 042 de 2002. 
</t>
  </si>
  <si>
    <t xml:space="preserve">Implementar el diligenciamiento del FUID en los archivos de gestión y central. </t>
  </si>
  <si>
    <r>
      <rPr>
        <b/>
        <sz val="10"/>
        <rFont val="Arial"/>
        <family val="2"/>
      </rPr>
      <t>Unidad de Correspondencia.</t>
    </r>
    <r>
      <rPr>
        <sz val="10"/>
        <rFont val="Arial"/>
        <family val="2"/>
      </rPr>
      <t xml:space="preserve"> El Invima no cuenta con los procedimientos de conformidad  con la norma para la adecuada gestión de las comunicaciones oficiales. </t>
    </r>
  </si>
  <si>
    <t xml:space="preserve">
Establecer los lineamientos y procedimientos para la gestión y tramite de las comunicaciones oficiales de manera centralizada y normalizada, contribuyendo al programa de gestión documental, para la producción, recepción,
distribución, seguimiento, conservación y consulta de los documentos, en cumplimiento del acuerdo 060 de 2001 y el Acuerdo 08 de 2014. 
</t>
  </si>
  <si>
    <t xml:space="preserve">Analizar y verificar el funcionamiento y alcance de los aplicativos de Registros Sanitarios y Correspondencia. De manera que se ajusten a las necesidades de la entidad  y permitir su  interoperabilidad, basándose en el principio de neutralidad tecnológica. 
</t>
  </si>
  <si>
    <r>
      <rPr>
        <b/>
        <sz val="10"/>
        <color theme="1"/>
        <rFont val="Arial"/>
        <family val="2"/>
      </rPr>
      <t>Conformación de los Archivos Públicos</t>
    </r>
    <r>
      <rPr>
        <sz val="10"/>
        <color theme="1"/>
        <rFont val="Arial"/>
        <family val="2"/>
      </rPr>
      <t>. El Invima no ha elaborado las  Tablas de Valoración Documental (TVD)</t>
    </r>
  </si>
  <si>
    <t>Elaborar y aplicar las Tablas de Valoración Documental en cumplimiento del artículo 22 del Decreto 2578 de 2012, el  articulo 2.8.2.22.2 y el artículo 2.8.7.2.6 del Decreto 1080 de 2015 y el Acuerdo 004 de 2013 del Archivo General de la Nación.</t>
  </si>
  <si>
    <t xml:space="preserve">Realizar el levantamiento de inventarios en estado natural del fondo acumulado.
</t>
  </si>
  <si>
    <t>Realizar la compilación de información Institucional</t>
  </si>
  <si>
    <t>Secretaría General- Grupo de Gestión Documental y Correspondencia/ Todas las dependencias</t>
  </si>
  <si>
    <t xml:space="preserve">Dirección General / Secretaría General- Grupo de Gestión Documental y Correspondencia / Oficina Asesora de Planeación /Todas las dependencias
</t>
  </si>
  <si>
    <t>Implementar unidades de conservación para el manejo de   la información en el archivo de gestión (Carpetas, Cajas)</t>
  </si>
  <si>
    <t xml:space="preserve"> 
Realizar capacitaciones y asistencia técnica en tema de organización documental. 
</t>
  </si>
  <si>
    <t>Controlar la numeración de los actos administrativos (resoluciones, Oficios, Notificaciones, Autos y Certificaciones  etc. ) para que no se generen saltos en la numeración</t>
  </si>
  <si>
    <t xml:space="preserve">Secretaría General- Grupo de Gestión Documental y Correspondencia / Todas las Dependencias
</t>
  </si>
  <si>
    <t xml:space="preserve">Realizar seguimiento frente a la  organización documental. </t>
  </si>
  <si>
    <t xml:space="preserve">Secretaría General - Grupo de Gestión Documental y Correspondencia - Oficina de Talento Humano / Oficina Asesora de Planeación / Oficina de Tecnologías de la Información. 
</t>
  </si>
  <si>
    <t>Elaborar un diagnóstico integral de la situación actual de la entidad en materia de conservación documental.</t>
  </si>
  <si>
    <t>Aprobar el Sistema Integrado de Conservación (SIC) por parte del Comité Institucional de Desarrollo Administrativo.</t>
  </si>
  <si>
    <t>Expedir el acto administrativo por medio del cual se aprueba y adopta el  Sistema Integrado de Conservación (SIC).</t>
  </si>
  <si>
    <t xml:space="preserve">Publicar en la página web del Invima el  Sistema Integrado de Conservación (SIC). </t>
  </si>
  <si>
    <t xml:space="preserve">Sistema Integrado de Conservación- SIC. El Invima no cuenta con aprobación del correspondiente Sistema Integrado de Conservación  para la preservación de los documentos de archivo desde su producción hasta su disposición final. </t>
  </si>
  <si>
    <t>Ajustar y aprobar Sistema Integrado de Conservación del INVIMA,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</si>
  <si>
    <t xml:space="preserve">Identificar la situación actual de la institución , determinando de manera de general, las problemáticas a las cuales se enfrenta la función archivística, en los aspectos administrativos, técnicos, tecnológicos y archivísticos
</t>
  </si>
  <si>
    <t xml:space="preserve">Realizar seguimiento y verificación de los lineamientos para la organización documental y que se este diligenciando el Formato Único de Inventario Documental. </t>
  </si>
  <si>
    <t xml:space="preserve">Adecuar  y Acondicionar el espacio físico de la unidad de correspondencia para la debida seguridad de la información. 
</t>
  </si>
  <si>
    <r>
      <rPr>
        <b/>
        <sz val="10"/>
        <color theme="1"/>
        <rFont val="Arial"/>
        <family val="2"/>
      </rPr>
      <t>Organización de Archivos de Gestión</t>
    </r>
    <r>
      <rPr>
        <sz val="10"/>
        <color theme="1"/>
        <rFont val="Arial"/>
        <family val="2"/>
      </rPr>
      <t xml:space="preserve">. El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</si>
  <si>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Secretaría General / Grupo de Gestión Documental y Correspondencia, Grupo de Adquisiciones y Suministros, Grupo de Gestión Contractual / Todas las dependencias</t>
  </si>
  <si>
    <t>Hacer monitoreo y seguimiento al Sistema Integrado de Conservación Documental</t>
  </si>
  <si>
    <t>Ajustar el documento Diagnóstico de la Gestión Documental de la Entidad, teniendo en cuenta la situación actual  y las problemáticas  a las cuales se enfrenta la función archivística (normativos, económicos, administrativos, tecnológicos y gestión del cambio)</t>
  </si>
  <si>
    <t xml:space="preserve">Armonizar con Planes y sistemas de gestión de la entidad. La Gestión Documental se debe articular  con: Sistema Integrado de Gestión (SIG) , Plan Estratégico Institucional, Plan de Inversión, Plan de Acción Anual, Plan Institucional de Archivos – PINAR, Modelo Estándar de Control Interno (MECI ) y otros sistemas de gestión. </t>
  </si>
  <si>
    <t xml:space="preserve">Solicitar al Grupo de Talento Humano las disposiciones legales, actos administrativos vigentes, normas relativas a la última restructuración  de la entidad.
</t>
  </si>
  <si>
    <t>Aplicar el Programa de Gestión Documental (PGD)</t>
  </si>
  <si>
    <t>Publicar en la página web  el Plan Institucional de Archivos de la Entidad (PINAR)</t>
  </si>
  <si>
    <t xml:space="preserve">Actualizar el procedimiento de Gestión y Tramite para la administración de las comunicaciones oficiales. Esto incluye planillas, formatos, manuales, imagen corporativa, hoja de firmas autorizadas, correo electrónico (información que se allegue por este medio) y actualización de los tramites que ingresan al Invima(por las ventanillas de Atención al Ciudadano y Grupo de Gestión Documental y Correspondencia)
</t>
  </si>
  <si>
    <t xml:space="preserve">Elaborar diagnóstico del fondo acumulado para determinar el estado actual de la documentación, sus características físicas de conservación, fechas extremas y el volumen documental. </t>
  </si>
  <si>
    <r>
      <t xml:space="preserve">Elaborar un plan de intervención al fondo acumulado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</si>
  <si>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Elaborar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</si>
  <si>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Aprobar las Tablas de Valoración Documental  (TVD) por parte del Comité Institucional de Desarrollo Administrativo.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</si>
  <si>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Remitir las Tablas de Valoración Documental (TVD) para revisión del Comité Evaluador de Documentos del Archivo General de la Nación, para su  respectiva convalidación.
</t>
    </r>
    <r>
      <rPr>
        <b/>
        <sz val="10"/>
        <rFont val="Arial"/>
        <family val="2"/>
      </rPr>
      <t>Nota</t>
    </r>
    <r>
      <rPr>
        <sz val="10"/>
        <rFont val="Arial"/>
        <family val="2"/>
      </rPr>
      <t>: Esta actividad se ejecutara cuando se establezca que en el Invima, existe un fondo acumulado puesto que a la fecha se evidencia solo expedientes de registros sanitarios Inactivos.</t>
    </r>
  </si>
  <si>
    <r>
      <t xml:space="preserve">Expedir el acto administrativo por medio del cual se aprueban e Implementan las Tablas de Valoración Documental (TVD) previamente convalidadas por el Archivo General de la Nación.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</si>
  <si>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Publicar en la página web del Invima las Tablas de Valoración Documental (TVD) una vez sean convalidadas y adoptadas.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</si>
  <si>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Aplicar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</si>
  <si>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Realizar inscripción de las Tablas de  Valoración Documental (TVD), en el  Registro Único de Series Documentales (RUSD) del Archivo General de la Nación.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
</t>
    </r>
  </si>
  <si>
    <t xml:space="preserve">Secretaría General- Grupo de Gestión Administrativa -Grupo de Gestión Documental y Correspondencia -Grupo de Adquisiciones y Suministros y Grupo de Gestión Contractual </t>
  </si>
  <si>
    <t xml:space="preserve">Secretaría General- Grupo de Gestión Documental y Correspondencia / Grupo de Talento Humano </t>
  </si>
  <si>
    <t xml:space="preserve">Dirección General / Secretaría General- Grupo de Gestión Documental y Correspondencia / Oficina Asesora de Planeación / Oficina de Tecnologías de la Información / Todas las dependencias
</t>
  </si>
  <si>
    <t xml:space="preserve"> Secretaría General- Grupo de Gestión Documental y Correspondencia / Oficina Asesora de Planeación / Oficina de Tecnologías de la Información 
</t>
  </si>
  <si>
    <t xml:space="preserve"> Secretaría General- Grupo de Gestión Documental y Correspondencia / Oficina Asesora de Planeación / Oficina de Tecnologías de la Información </t>
  </si>
  <si>
    <t>Secretaría General / Grupo de Gestión Documental y Correspondencia / Direcciones Misionales/ Todas las dependencias</t>
  </si>
  <si>
    <t>Secretaría General- Grupo de Gestión Documental y Correspondencia / Oficina Asesora de Planeación / Oficina de Tecnologías de la Información / Grupo de Comunicaciones / Direcciones Misionales/ Oficina de Atención al Ciudadano</t>
  </si>
  <si>
    <t xml:space="preserve">Dirección General / Secretaría General-  Grupo de Gestión Administrativa.  </t>
  </si>
  <si>
    <t xml:space="preserve"> Oficina de Tecnologías de la Información </t>
  </si>
  <si>
    <t xml:space="preserve">Secretaría General- Grupo de Gestión Documental y Correspondencia / Direcciones Misionales/ Todas las dependencias
</t>
  </si>
  <si>
    <t xml:space="preserve">Secretaría General- Grupo de Gestión Documental y Correspondencia / Oficina Asesora de Planeación/ Todas las dependencias
</t>
  </si>
  <si>
    <t>Secretaría General- Grupo de Gestión Documental y Correspondencia / Oficina Asesora de Planeación /Todas las dependencias</t>
  </si>
  <si>
    <r>
      <t xml:space="preserve">Ajustar el  Sistema Integrado de Conservación (SIC), haciendo especial énfasis en lo siguiente: 
</t>
    </r>
    <r>
      <rPr>
        <b/>
        <sz val="10"/>
        <rFont val="Arial"/>
        <family val="2"/>
      </rPr>
      <t>a.</t>
    </r>
    <r>
      <rPr>
        <sz val="10"/>
        <rFont val="Arial"/>
        <family val="2"/>
      </rPr>
      <t xml:space="preserve"> Plan de Conservación Documental.
</t>
    </r>
    <r>
      <rPr>
        <b/>
        <sz val="10"/>
        <rFont val="Arial"/>
        <family val="2"/>
      </rPr>
      <t xml:space="preserve">b. </t>
    </r>
    <r>
      <rPr>
        <sz val="10"/>
        <rFont val="Arial"/>
        <family val="2"/>
      </rPr>
      <t>Plan de preservación digital a largo plazo.</t>
    </r>
  </si>
  <si>
    <t xml:space="preserve">Secretaría General- Grupo de Gestión Documental y Correspondencia / Direcciones Misionales / Todas las dependencias
</t>
  </si>
  <si>
    <t xml:space="preserve">Marzo 29 de 2017, Acta No. 003 de 2017. </t>
  </si>
  <si>
    <t xml:space="preserve">Mediante correo electrónico del 23 de Mayo de 2017 la Coordinadora del  Grupo de Talento Humano Nidia Lucia Martinez Camargo, remite al Grupo de Gestión Documental y Correspondencia el Decreto 2078 de 2012 mediante la cual se  establece la estructura  del Invima y los correspondientes actos administrativos que crean los grupos de trabajo y sus respectivas modificaciones. 
</t>
  </si>
  <si>
    <t>Una vez se culmine la elaboración total de las Tablas de Retención Documental, se enviará la propuesta para revisión por parte del Comité Evaluador de Documentos del Archivo General de la Nación- AGN para dar cumplimiento parágrafo 3 del art 4 del acuerdo 04 del 2013 del archivo general de la nación., al art 24 de la ley 594 del 2000 art 22 del decreto 2578 de 2012, y la resolución 0128 del 2010 del archivo general de la nación.</t>
  </si>
  <si>
    <t xml:space="preserve">Oficio Remisorio y  Tablas de Retención Documental. </t>
  </si>
  <si>
    <t xml:space="preserve">Actas de aprobación por parte del Comité Institucional de Desarrollo Administrativo y  Tablas de Retención Documental. </t>
  </si>
  <si>
    <t xml:space="preserve">Actos administrativos  de la última reestructuración </t>
  </si>
  <si>
    <t xml:space="preserve"> Tablas de Retención   Documental-TRD y Anexos. </t>
  </si>
  <si>
    <t xml:space="preserve">Acto Administrativo de aprobación de TRD. </t>
  </si>
  <si>
    <t xml:space="preserve">El Grupo de Gestión Documental y Correspondencia al corte de 30 de Junio de 2017, ha realizado 42 Tablas de Retención Documental con sus correspondientes Encuestas de Estudio de Unidad Documental. Adicionalmente se encuentra elaborando el  manual de Tablas de Retención Documental, el cual incluye: el instructivo del formato de TRD, el instructivo de la  sustentación de la eliminación documental y  el glosario de términos asociados. </t>
  </si>
  <si>
    <t xml:space="preserve">Una vez se culmine la elaboración total de las Tablas de Retención Documental, se aprobaran e implementaran las TRD mediante acto administrativo siempre y cuando estas se encuentren previamente  convalidadas por el Archivo General de la Nación, en cumplimiento del artículo 8  del acuerdo 04 del 2013 del archivo general de la nación. </t>
  </si>
  <si>
    <t>Publicación del acto administrativo en la página web / Correo Electrónico</t>
  </si>
  <si>
    <t>Correos Electrónicos / Actas / Listados de Asistencia /</t>
  </si>
  <si>
    <t>Inscripción en el Registro Único de Series Documentales (RUSD)</t>
  </si>
  <si>
    <t xml:space="preserve">Cuando se finalice la actualización de las Tablas, se realizara la   inscripción en el  Registro Único de Series Documentales (RUSD) del Archivo General de la Nación, en cumplimiento del inciso b del articulo 10 del Acuerdo 04 de 2013 del Archivo General de la Nación. </t>
  </si>
  <si>
    <t xml:space="preserve">Se han socializado las  (42)Tablas aprobadas por parte del Comité Institucional de Desarrollo Administrativo a través  del correo "Systemplus" a todos los servidores públicos del Invima. </t>
  </si>
  <si>
    <t xml:space="preserve">Una vez se aprueben las Tablas de Retención Documental se publicaran en la página  web del Invima, en cumplimiento del artículo 9 del Acuerdo 04 de 2013 del Archivo General de la Nación. </t>
  </si>
  <si>
    <t>Diagnóstico de Gestión Documental.</t>
  </si>
  <si>
    <t xml:space="preserve">Se realizó reunión el 08 de Mayo de 2017 con el fin de armonizar el Programa de Gestión con los Sistemas de Información de la Entidad. </t>
  </si>
  <si>
    <t>Programa de Gestión Documental</t>
  </si>
  <si>
    <t>Acta de Comité Institucional de Desarrollo Administrativo</t>
  </si>
  <si>
    <t>Publicación del acto administrativo en la página web / Correo Electrónico / Programa de Gestión Documental</t>
  </si>
  <si>
    <t xml:space="preserve">Se encuentra en proceso de ajuste y revisión el Programa de Gestión Documental como se observa en el correo del 26 de Abril del 2017. </t>
  </si>
  <si>
    <t xml:space="preserve">En la medida que se apruebe el Programa de Gestión Documental se realizara su respectiva publicación en la Pagina Web del Invima. </t>
  </si>
  <si>
    <t>Programa de Gestión Documental / Correos Electrónicos / Listados de Asistencia / Actas</t>
  </si>
  <si>
    <t>De acuerdo al cronograma enviado por correo electrónico de Systemplus el día 24 de Mayo de 2017, se realizo la encuesta diagnostica de los archivos de gestión del Invima del 30 de mayo al 28 de Junio de 2017, con el fin de determinar el estado actual y las problemáticas  de los archivos.</t>
  </si>
  <si>
    <t xml:space="preserve">Cuando se culmine de actualizar el Programa de Gestión Documental de la entidad se procederá a su aprobación por parte del Comité Institucional de Desarrollo Administrativo mediante acta. </t>
  </si>
  <si>
    <t>En la medida que se publique en la pagina web del Invima, se procederá a la aplicación del Cronograma de implementación del Programa de Gestión Documental.</t>
  </si>
  <si>
    <t xml:space="preserve">Plan Institucional de Archivos de la Entidad- PINAR. </t>
  </si>
  <si>
    <t xml:space="preserve">Publicación del acto administrativo en la página web / Correo Electrónico / Plan Institucional de Archivos de la Entidad -PINAR. </t>
  </si>
  <si>
    <t>Cronograma de Seguimiento / Listados de Asistencia</t>
  </si>
  <si>
    <t>Procedimiento de Gestión y Tramite.</t>
  </si>
  <si>
    <t>Correos Electrónicos</t>
  </si>
  <si>
    <t xml:space="preserve"> Esta actividad se ejecutara cuando se establezca que en el Invima, existe un fondo acumulado puesto que a la fecha se evidencia solo expedientes de registros sanitarios Inactivos.</t>
  </si>
  <si>
    <t>Esta actividad se ejecutara cuando se establezca que en el Invima, existe un fondo acumulado puesto que a la fecha se evidencia solo expedientes de registros sanitarios Inactivos.</t>
  </si>
  <si>
    <t>Normatividad / Actos Administrativos</t>
  </si>
  <si>
    <t>Plan de Intervención Fondo Acumulado</t>
  </si>
  <si>
    <t>Tablas de Valoración Documental</t>
  </si>
  <si>
    <t xml:space="preserve">Acto Administrativo de aprobación de TVD. </t>
  </si>
  <si>
    <t>Inventario Documental (FUID diligenciado)</t>
  </si>
  <si>
    <t>Se realizó un  cronograma enviado por correo electrónico de Systemplus el día 24 de Mayo de 2017, con el fin de realizar seguimiento y verificación a los lineamiento de organización documental.</t>
  </si>
  <si>
    <t>Listados de Asistencia</t>
  </si>
  <si>
    <t>Actas y/o Listados de Asistencia</t>
  </si>
  <si>
    <t>Sistema Integrado de Conservación -SIC</t>
  </si>
  <si>
    <t>Acto Administrativo de aprobación del Sistema Integrado de Conservación- SIC.</t>
  </si>
  <si>
    <t>Acta de  Comité Institucional de Desarrollo Administrativo</t>
  </si>
  <si>
    <t>Publicación del acto administrativo en la página web / Correo Electrónico / Sistema Integrado de Conservación -SIC</t>
  </si>
  <si>
    <t>Correos / Actas y/o Listados de Asistencia</t>
  </si>
  <si>
    <t xml:space="preserve">En la medida que se apruebe el Sistema Integrado de Conservación se realizara su respectiva publicación en la Pagina Web del Invima. </t>
  </si>
  <si>
    <t xml:space="preserve">Cuando se culmine de actualizar el  Sistema Integrado de Conservación, se procederá a su aprobación por parte del Comité Institucional de Desarrollo Administrativo mediante acta. </t>
  </si>
  <si>
    <t>Cuando se culmine de actualizar el  Sistema Integrado de Conservación, se procederá a su aprobación por medio de acto administrativo.</t>
  </si>
  <si>
    <t xml:space="preserve">El procedimiento de Gestión y Tramite con Código GAD-GDO-PR004 se actualizó el día 14 de Junio de 2017. </t>
  </si>
  <si>
    <t>Esta actividad se viene  sensibilizando a traves de los seguimientos y asistencias tecnicas en cada uno de los grupos de trabajo, para su debida implementación en la medida que sean suministrados por la entidad.</t>
  </si>
  <si>
    <t>Para el año 2017 se encuentran organizadas las resoluciones de los meses de enero y febrero, esta actividad se realiza en la medida que sean remitidos por las dependencias al grupo de gestión documental y correspondencia.</t>
  </si>
  <si>
    <t>El Grupo de Gestión Documental y Correspondencia viene realizando Capacitaciones y Asistencias Técnicas en temas de organización Documental a las diferentes dependencias del Invima, al corte del 30 de Junio se han realizado 33 capacitaciones y asistencias técnicas. Actividad realziada de acuerdo a las necesidades manifestadas por las dependencias.</t>
  </si>
  <si>
    <t>Se encuentra en proceso de actualización para su posterior integración con la oficina de tecnologias de la Información y la Oficina asesora de Planeación.</t>
  </si>
  <si>
    <t xml:space="preserve">Una vez aprobado por el Comité de Desarrollo Administrativo e implementado en las dependecias, se realizara el correspondiente monitoreo y seguimiento </t>
  </si>
  <si>
    <t>Mediante correo electronico del 03 de marzo de 2017 se informa al grupo de gestión administrativa sobre las actividades presentadas en el plan de mejoramiento archivistico las cuales deben ser desarrolladas con su apoyo.  Esta actividad se encuentra inmersa dentro del plan de acción de codigo GAD-GDO-2017-AC003, la cual se ejecutara en en la vigencia 2017 y 2018.</t>
  </si>
  <si>
    <r>
      <t xml:space="preserve">Se han aprobado  por parte del Comité Institucional de Desarrollo administrativo 42 Tablas de Retención Documental-TRD, como se observa a continuación:  
1. En Acta No. 015 de 2015 de Comité Institucional de Desarrollo Administrativo de fecha 22 de diciembre de 2015, se aprobaron 11 TRD de las siguientes dependencias: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Capacitación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3. En Acta No. 003 de 2017 de Comité Institucional de Desarrollo Administrativo de fecha  29 de Marzo de 2017, se aprobaron 4 TRD de las siguientes dependencias: Grupo de Comunicaciones, Grupo de Proyectos, Presupuesto y  Estadística de la Oficina Asesora de Planeación, Grupo de Publicidad de la Dirección de Medicamentos y Productos Biológicos y el Área de Bienestar del Grupo de Talento Humano. 
</t>
    </r>
    <r>
      <rPr>
        <sz val="10"/>
        <color rgb="FFFF0000"/>
        <rFont val="Arial"/>
        <family val="2"/>
      </rPr>
      <t xml:space="preserve">4. En Acta No. 004 de 2017 de Comité Institucional de Desarrollo Administrativo de fecha 26 de Abril de 2017, se aprobaron  10 TRD de las siguientes dependencias: Oficina de Laboratorios y Control de Calidad, Grupo de Laboratorio de Organismos Genéticamente Modificados, Grupo de Laboratorio de Productos Biológicos, Grupo Laboratorio de Productos Farmacéuticos y Otras Tecnologías, Grupo de Laboratorio Físico- Mecánico de Dispositivos Médicos y Otras Tecnologías, Grupo de Laboratorio Fisicoquímico de Alimentos y Bebidas,  Grupo de Laboratorio de Microbiología de Alimentos y Bebidas, Oficina de Atención al Ciudadano, Grupo de Procesos y Reclamaciones y el  Grupo de Tramites y Servicios. </t>
    </r>
  </si>
  <si>
    <t>Se realizó un  cronograma enviado por correo electrónico de Systemplus el día 24 de Mayo de 2017, con el fin de realizar seguimiento y verificación a los lineamientos de organización documental.</t>
  </si>
  <si>
    <t>https://www.invima.gov.co/images/pdf/normatividad/normatividiad-institucional/2012/decreto_2078.pdf</t>
  </si>
  <si>
    <t>Se realizó correo electrónico de fecha 03 de marzo de 2017 a la Oficina de Tecnologías de la Información en donde se le indica la necesidad de analizar y verificar  el funcionamiento y alcance de los Aplicativos de Registros Sanitarios y  Correspondencia.</t>
  </si>
  <si>
    <t>Acta No. 004 de 2017 de Comité Institucional de Desarrollo Administrativo</t>
  </si>
  <si>
    <t>No aplica</t>
  </si>
  <si>
    <t>Acta de reunión</t>
  </si>
  <si>
    <t>Borrador  Programa de Gestión Documental</t>
  </si>
  <si>
    <t xml:space="preserve"> Requerimientos para la elaboración e implementación de la gestión documental</t>
  </si>
  <si>
    <t>Dirección General / Secretaría General- Grupo de Gestión Documental y Correspondencia / Oficina Asesora de Planeación / Oficina de Tecnologías de la Información / Direcciones Misionales / Todas las dependencias</t>
  </si>
  <si>
    <t>Encuesta
Diagnostico de los archivos de gestión del Invima</t>
  </si>
  <si>
    <t>Borrador Plan Institucional de Archivo de la Entidad PINAR</t>
  </si>
  <si>
    <t>Correo SYSTEM PLUS Mesa de ayuda
Cronograma de seguimiento y verificación de los lineamientos de organización documental</t>
  </si>
  <si>
    <t>Actas de Seguimientos por parte del Grupo de Gestión Documental y Correspondencia</t>
  </si>
  <si>
    <t xml:space="preserve"> PROCEDIMIENTO DE GESTIÓN Y TRAMITE
Código: GAD-GDO-PR004 Versión: 01 Fecha de Emisión: 14/06/2017</t>
  </si>
  <si>
    <t xml:space="preserve">Correo electronico </t>
  </si>
  <si>
    <t xml:space="preserve">Inventario en estado natural </t>
  </si>
  <si>
    <t>Secretaría General- Grupo de Gestión Documental y Correspondencia / Oficina Asesora de Planeación / Oficina de Tecnologías de la Información / Direcciones Misionales / Todas las dependencias</t>
  </si>
  <si>
    <t>Archivos de gestión</t>
  </si>
  <si>
    <t>Actas de Seguimientos, Capacitaciones y Asistencias Técnicas por parte del Grupo de Gestión Documental y Correspondencia</t>
  </si>
  <si>
    <t>Cronograma de Seguimientos, Capacitaciones y Asistencias Técnicas 
Actas de Seguimientos, Capacitaciones y Asistencias Técnicas por parte del Grupo de Gestión Documental y Correspondencia</t>
  </si>
  <si>
    <t>Actualización Sistema Integrado de Conservación (SIC)</t>
  </si>
  <si>
    <t>Esta al 100% de cumplimiento</t>
  </si>
  <si>
    <t xml:space="preserve">El Grupo de Gestión Documental y Correspondencia  adelanta las actividades de acuerdo con los recursos que cuenta actualmente la Entidad, se han ido desarrollando en la medida que se genera presupuesto para el Proyecto de Inversión "Fortalecimiento de la gestión documental del Invima, en tecnología e infraestructura a nivel nacional".
al segundo trimestre del 2017 se logro el 30% de avance de las actividades de implementación del Programa de gestión Documental </t>
  </si>
  <si>
    <t>Es importante continuar con las actividades de levantamiento de las Tablas de Retención   Documental-TRD y Anexos, para dar cumplimiento con los terminos estipulados en el Plan.</t>
  </si>
  <si>
    <t xml:space="preserve">El Grupo de Gestión Documental y Correspondencia  adelanta las actividades de acuerdo con los recursos que cuenta actualmente la Entidad, se han ido desarrollando en la medida que se genera presupuesto para el Proyecto de Inversión "Fortalecimiento de la gestión documental del Invima, en tecnología e infraestructura a nivel nacional".
al segundo trimestre del 2017 se logro el 11% acumulado del avance de las actividades de implementación del Programa de gestión Documental </t>
  </si>
  <si>
    <t>Es importante continuar con las actividades de seguimiento y verificación de los lineamientos de organización documental para dar cumpliento a la normatividad legal vigente. Se debe tambien realizar seguimiento al cumplimiento de los compriomisos genmerados en los seguimientos para verificar su cumplimiento en cada una de las dependecnias.</t>
  </si>
  <si>
    <t xml:space="preserve">Se debe continuar con el seguimiento a la articulación entre las depedencias para dar cumplimiento a la normatividad legal vigente en gestión documental </t>
  </si>
  <si>
    <t>El Grupo de Gestión Documental y Correspondencia  adelanta las actividades de acuerdo con los recursos que cuenta actualmente la Entidad, se han ido desarrollando en la medida que se genera presupuesto para el Proyecto de Inversión "Fortalecimiento de la gestión documental del Invima, en tecnología e infraestructura a nivel nacional".</t>
  </si>
  <si>
    <t>El Plan Institucional de Archivo de la Entidad PINAR, se encuentra en Proceso de Actualización.</t>
  </si>
  <si>
    <t>En el Seguimiento de organización documental como se menciono anteriormente , se viene  mencionando la obligatoriedad del diligenciamiento del Formato Único de Inventario Documental, en  cumplimiento con el articulo 26 de la Ley 594 de 2000. A su vez en las capacitaciones y seguimientos  realizados por parte del Grupo de Gestión Documental y Correspondencia  se indica que en el Proceso de Gestión Documental y Correspondencia se encuentra estipulado el FUID con Código GAD-GDO-FM002.</t>
  </si>
  <si>
    <t>El Grupo de Gestión Documental y Correspondencia realizo  el levantamiento de inventario en estado natural de conformidad con el Manual de organización de fondos acumulados y el Acuerdo 02 de 2004 Archivo General de la Nación. Esta actividad se finiquito al 100% para el año 2016, infomación registrada  en el  Formato Único de Inventario Documental-FUID para 1.000 metros lineales.</t>
  </si>
  <si>
    <t>DESCRIPCIÓN DE LOS AVANCES ACUMULADOS A 30 DE JUNIO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</si>
</sst>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11"/>
      <color theme="1"/>
      <name val="Calibri"/>
      <family val="2"/>
      <scheme val="minor"/>
    </font>
    <font>
      <b/>
      <sz val="12"/>
      <color indexed="8"/>
      <name val="Arial"/>
      <family val="2"/>
    </font>
    <font>
      <b/>
      <sz val="9"/>
      <color theme="1"/>
      <name val="Arial"/>
      <family val="2"/>
    </font>
    <font>
      <sz val="11"/>
      <name val="Calibri"/>
      <family val="2"/>
      <scheme val="minor"/>
    </font>
    <font>
      <sz val="11"/>
      <name val="Arial"/>
      <family val="2"/>
    </font>
    <font>
      <b/>
      <sz val="10"/>
      <color theme="1"/>
      <name val="Arial"/>
      <family val="2"/>
    </font>
    <font>
      <sz val="11"/>
      <color rgb="FFFF0000"/>
      <name val="Arial"/>
      <family val="2"/>
    </font>
    <font>
      <sz val="10"/>
      <color rgb="FFFF0000"/>
      <name val="Arial"/>
      <family val="2"/>
    </font>
    <font>
      <u/>
      <sz val="11"/>
      <color theme="10"/>
      <name val="Calibri"/>
      <family val="2"/>
      <scheme val="minor"/>
    </font>
    <font>
      <u/>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00B0F0"/>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top/>
      <bottom style="thin">
        <color theme="4" tint="0.79995117038483843"/>
      </bottom>
      <diagonal/>
    </border>
    <border>
      <left/>
      <right style="thin">
        <color theme="4" tint="0.79995117038483843"/>
      </right>
      <top/>
      <bottom style="thin">
        <color theme="4" tint="0.79995117038483843"/>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204">
    <xf numFmtId="0" fontId="0" fillId="0" borderId="0" xfId="0"/>
    <xf numFmtId="0" fontId="1" fillId="0" borderId="4" xfId="0" applyFont="1" applyBorder="1" applyAlignment="1">
      <alignment horizontal="left"/>
    </xf>
    <xf numFmtId="0" fontId="5" fillId="2" borderId="4" xfId="0" applyFont="1" applyFill="1" applyBorder="1" applyAlignment="1">
      <alignment horizontal="justify" vertical="top"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14" fontId="5" fillId="0" borderId="0" xfId="0" applyNumberFormat="1" applyFont="1" applyFill="1" applyBorder="1" applyAlignment="1">
      <alignment horizontal="justify" vertical="top" wrapText="1"/>
    </xf>
    <xf numFmtId="1"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center" vertical="center" wrapText="1"/>
    </xf>
    <xf numFmtId="0" fontId="7" fillId="0" borderId="0" xfId="0" applyFont="1" applyFill="1" applyBorder="1" applyAlignment="1">
      <alignment horizontal="justify" vertical="top"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justify" vertical="center" wrapText="1"/>
    </xf>
    <xf numFmtId="0" fontId="7" fillId="0" borderId="0" xfId="0" applyFont="1" applyAlignment="1">
      <alignment horizontal="righ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9" fontId="6" fillId="0" borderId="0" xfId="0" applyNumberFormat="1" applyFont="1" applyAlignment="1">
      <alignment horizontal="center" vertical="center" wrapText="1"/>
    </xf>
    <xf numFmtId="0" fontId="7" fillId="0" borderId="15" xfId="0" applyFont="1" applyFill="1" applyBorder="1" applyAlignment="1">
      <alignment horizontal="justify" vertical="top" wrapText="1"/>
    </xf>
    <xf numFmtId="0" fontId="7" fillId="0" borderId="23" xfId="0" applyFont="1" applyFill="1" applyBorder="1" applyAlignment="1">
      <alignment horizontal="justify" vertical="top" wrapText="1"/>
    </xf>
    <xf numFmtId="0" fontId="5" fillId="0" borderId="15" xfId="0" applyFont="1" applyFill="1" applyBorder="1" applyAlignment="1">
      <alignment horizontal="justify" vertical="top" wrapText="1"/>
    </xf>
    <xf numFmtId="0" fontId="5" fillId="0" borderId="23" xfId="0" applyFont="1" applyFill="1" applyBorder="1" applyAlignment="1">
      <alignment horizontal="justify" vertical="top" wrapText="1"/>
    </xf>
    <xf numFmtId="0" fontId="5" fillId="2" borderId="15" xfId="0" applyFont="1" applyFill="1" applyBorder="1" applyAlignment="1">
      <alignment horizontal="justify" vertical="top" wrapText="1"/>
    </xf>
    <xf numFmtId="0" fontId="5" fillId="2" borderId="23" xfId="0" applyFont="1" applyFill="1" applyBorder="1" applyAlignment="1">
      <alignment horizontal="justify" vertical="top" wrapText="1"/>
    </xf>
    <xf numFmtId="0" fontId="6" fillId="0" borderId="0" xfId="0" applyFont="1" applyFill="1" applyBorder="1" applyAlignment="1">
      <alignment horizontal="center" vertical="center" textRotation="90"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30" xfId="0" applyFont="1" applyFill="1" applyBorder="1" applyAlignment="1">
      <alignment horizontal="justify" vertical="top" wrapText="1"/>
    </xf>
    <xf numFmtId="0" fontId="5" fillId="0" borderId="30" xfId="0" applyFont="1" applyFill="1" applyBorder="1" applyAlignment="1">
      <alignment horizontal="justify" vertical="top" wrapText="1"/>
    </xf>
    <xf numFmtId="0" fontId="5" fillId="2" borderId="30" xfId="0" applyFont="1" applyFill="1" applyBorder="1" applyAlignment="1">
      <alignment horizontal="justify" vertical="top" wrapText="1"/>
    </xf>
    <xf numFmtId="0" fontId="7" fillId="0" borderId="4" xfId="0" applyFont="1" applyFill="1" applyBorder="1" applyAlignment="1">
      <alignment horizontal="justify" vertical="center" wrapText="1"/>
    </xf>
    <xf numFmtId="1" fontId="11" fillId="0" borderId="10"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4" xfId="0" applyFont="1" applyFill="1" applyBorder="1" applyAlignment="1">
      <alignment horizontal="justify" vertical="top" wrapText="1"/>
    </xf>
    <xf numFmtId="0" fontId="5" fillId="2" borderId="23" xfId="0" applyFont="1" applyFill="1" applyBorder="1" applyAlignment="1">
      <alignment horizontal="center" vertical="center" wrapText="1"/>
    </xf>
    <xf numFmtId="0" fontId="5" fillId="2" borderId="4" xfId="0" applyFont="1" applyFill="1" applyBorder="1" applyAlignment="1">
      <alignment horizontal="justify" vertical="center" wrapText="1"/>
    </xf>
    <xf numFmtId="0" fontId="5" fillId="0" borderId="4" xfId="0" applyFont="1" applyFill="1" applyBorder="1" applyAlignment="1">
      <alignment horizontal="justify" vertical="top" wrapText="1"/>
    </xf>
    <xf numFmtId="0" fontId="5" fillId="0" borderId="4"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7" fillId="0" borderId="4" xfId="0" applyFont="1" applyBorder="1" applyAlignment="1">
      <alignment horizontal="justify" vertical="center" wrapText="1"/>
    </xf>
    <xf numFmtId="0" fontId="5"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justify" vertical="center" wrapText="1"/>
    </xf>
    <xf numFmtId="9" fontId="5" fillId="2" borderId="4" xfId="0" applyNumberFormat="1" applyFont="1" applyFill="1" applyBorder="1" applyAlignment="1">
      <alignment horizontal="justify" vertical="center" wrapText="1"/>
    </xf>
    <xf numFmtId="14" fontId="7"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wrapText="1"/>
    </xf>
    <xf numFmtId="9" fontId="7" fillId="0" borderId="4" xfId="0" applyNumberFormat="1" applyFont="1" applyFill="1" applyBorder="1" applyAlignment="1">
      <alignment horizontal="justify" vertical="center" wrapText="1"/>
    </xf>
    <xf numFmtId="14" fontId="7" fillId="2"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9" fontId="5" fillId="0" borderId="4" xfId="0" applyNumberFormat="1" applyFont="1" applyFill="1" applyBorder="1" applyAlignment="1">
      <alignment horizontal="justify" vertical="top" wrapText="1"/>
    </xf>
    <xf numFmtId="0" fontId="5" fillId="2" borderId="2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7" fillId="2" borderId="30" xfId="0"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6" fillId="0" borderId="0" xfId="0" applyFont="1" applyAlignment="1">
      <alignment horizontal="right" vertical="center" wrapText="1"/>
    </xf>
    <xf numFmtId="9" fontId="5" fillId="0" borderId="4" xfId="0" applyNumberFormat="1" applyFont="1" applyFill="1" applyBorder="1" applyAlignment="1">
      <alignment horizontal="center" vertical="center" wrapText="1"/>
    </xf>
    <xf numFmtId="14" fontId="2" fillId="0" borderId="1" xfId="0" applyNumberFormat="1" applyFont="1" applyBorder="1" applyAlignment="1">
      <alignment horizontal="left" vertical="center"/>
    </xf>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7"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12" fillId="0" borderId="1"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6" xfId="0" applyFont="1" applyBorder="1" applyAlignment="1">
      <alignment horizontal="left" vertical="center"/>
    </xf>
    <xf numFmtId="9" fontId="5"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14" fontId="0" fillId="2" borderId="4"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14" fontId="11" fillId="2" borderId="10" xfId="0" applyNumberFormat="1" applyFont="1" applyFill="1" applyBorder="1" applyAlignment="1">
      <alignment horizontal="center" vertical="center" wrapText="1"/>
    </xf>
    <xf numFmtId="0" fontId="7" fillId="0" borderId="4" xfId="0" applyFont="1" applyBorder="1" applyAlignment="1">
      <alignment horizontal="justify" vertical="top" wrapText="1"/>
    </xf>
    <xf numFmtId="0" fontId="5" fillId="0" borderId="10" xfId="0" applyFont="1" applyFill="1" applyBorder="1" applyAlignment="1">
      <alignment horizontal="justify" vertical="center" wrapText="1"/>
    </xf>
    <xf numFmtId="9"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7" fillId="2" borderId="4" xfId="0" applyNumberFormat="1" applyFont="1" applyFill="1" applyBorder="1" applyAlignment="1">
      <alignment horizontal="justify" vertical="center" wrapText="1"/>
    </xf>
    <xf numFmtId="9" fontId="5"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vertical="center" wrapText="1"/>
    </xf>
    <xf numFmtId="9" fontId="7" fillId="0" borderId="4" xfId="0" applyNumberFormat="1" applyFont="1" applyFill="1" applyBorder="1" applyAlignment="1">
      <alignment vertical="center" wrapText="1"/>
    </xf>
    <xf numFmtId="0" fontId="17" fillId="2" borderId="23" xfId="1" applyFont="1" applyFill="1" applyBorder="1" applyAlignment="1">
      <alignment horizontal="center" vertical="center" wrapText="1"/>
    </xf>
    <xf numFmtId="0" fontId="7" fillId="0" borderId="23" xfId="0" applyFont="1" applyFill="1" applyBorder="1" applyAlignment="1">
      <alignment horizontal="center" vertical="center" wrapText="1"/>
    </xf>
    <xf numFmtId="0" fontId="5" fillId="2" borderId="31" xfId="0" applyFont="1" applyFill="1" applyBorder="1" applyAlignment="1">
      <alignment horizontal="justify" vertical="top" wrapText="1"/>
    </xf>
    <xf numFmtId="0" fontId="5" fillId="2" borderId="45" xfId="0" applyFont="1" applyFill="1" applyBorder="1" applyAlignment="1">
      <alignment horizontal="justify" vertical="top" wrapText="1"/>
    </xf>
    <xf numFmtId="0" fontId="5" fillId="2" borderId="46" xfId="0" applyFont="1" applyFill="1" applyBorder="1" applyAlignment="1">
      <alignment horizontal="justify" vertical="top" wrapText="1"/>
    </xf>
    <xf numFmtId="0" fontId="5" fillId="0" borderId="31" xfId="0" applyFont="1" applyFill="1" applyBorder="1" applyAlignment="1">
      <alignment horizontal="justify" vertical="center" wrapText="1"/>
    </xf>
    <xf numFmtId="0" fontId="5" fillId="0" borderId="45" xfId="0" applyFont="1" applyFill="1" applyBorder="1" applyAlignment="1">
      <alignment horizontal="justify" vertical="center" wrapText="1"/>
    </xf>
    <xf numFmtId="0" fontId="5" fillId="0" borderId="46" xfId="0" applyFont="1" applyFill="1" applyBorder="1" applyAlignment="1">
      <alignment horizontal="justify" vertical="center" wrapText="1"/>
    </xf>
    <xf numFmtId="0" fontId="5" fillId="0" borderId="31" xfId="0" applyFont="1" applyFill="1" applyBorder="1" applyAlignment="1">
      <alignment horizontal="justify" vertical="top" wrapText="1"/>
    </xf>
    <xf numFmtId="0" fontId="5" fillId="0" borderId="45" xfId="0" applyFont="1" applyFill="1" applyBorder="1" applyAlignment="1">
      <alignment horizontal="justify" vertical="top" wrapText="1"/>
    </xf>
    <xf numFmtId="0" fontId="5" fillId="0" borderId="46" xfId="0" applyFont="1" applyFill="1" applyBorder="1" applyAlignment="1">
      <alignment horizontal="justify" vertical="top" wrapText="1"/>
    </xf>
    <xf numFmtId="0" fontId="5" fillId="2" borderId="31" xfId="0" applyFont="1" applyFill="1" applyBorder="1" applyAlignment="1">
      <alignment horizontal="justify" vertical="center" wrapText="1"/>
    </xf>
    <xf numFmtId="0" fontId="5" fillId="2" borderId="45" xfId="0" applyFont="1" applyFill="1" applyBorder="1" applyAlignment="1">
      <alignment horizontal="justify" vertical="center" wrapText="1"/>
    </xf>
    <xf numFmtId="0" fontId="5" fillId="2" borderId="46" xfId="0" applyFont="1" applyFill="1" applyBorder="1" applyAlignment="1">
      <alignment horizontal="justify" vertical="center" wrapText="1"/>
    </xf>
    <xf numFmtId="0" fontId="4" fillId="0" borderId="4" xfId="0" applyFont="1" applyBorder="1" applyAlignment="1">
      <alignment horizontal="left"/>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12" fillId="2" borderId="1"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2" xfId="0" applyFont="1" applyFill="1" applyBorder="1" applyAlignment="1">
      <alignment horizontal="left" vertical="center"/>
    </xf>
    <xf numFmtId="0" fontId="1" fillId="0" borderId="1" xfId="0" applyFont="1" applyBorder="1" applyAlignment="1">
      <alignment horizontal="left"/>
    </xf>
    <xf numFmtId="0" fontId="1" fillId="0" borderId="2" xfId="0" applyFont="1" applyBorder="1" applyAlignment="1">
      <alignment horizontal="left"/>
    </xf>
    <xf numFmtId="14" fontId="12" fillId="0" borderId="1" xfId="0" applyNumberFormat="1"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0" fillId="0" borderId="4" xfId="0" applyFont="1" applyBorder="1" applyAlignment="1">
      <alignment horizontal="left" vertical="top" wrapText="1"/>
    </xf>
    <xf numFmtId="0" fontId="12"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4" fillId="5" borderId="4"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textRotation="90" wrapText="1"/>
      <protection locked="0"/>
    </xf>
    <xf numFmtId="0" fontId="4" fillId="5" borderId="18" xfId="0" applyFont="1" applyFill="1" applyBorder="1" applyAlignment="1" applyProtection="1">
      <alignment horizontal="center" vertical="center" textRotation="90" wrapText="1"/>
      <protection locked="0"/>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7" fillId="0" borderId="3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5" fillId="0" borderId="33"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4" fillId="5" borderId="33"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4" fillId="5" borderId="10" xfId="0" applyFont="1" applyFill="1" applyBorder="1" applyAlignment="1">
      <alignment horizontal="center" vertical="center" textRotation="90" wrapText="1"/>
    </xf>
    <xf numFmtId="0" fontId="5" fillId="0" borderId="33"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10" xfId="0" applyFont="1" applyFill="1" applyBorder="1" applyAlignment="1">
      <alignment horizontal="justify" vertical="center" wrapText="1"/>
    </xf>
    <xf numFmtId="9" fontId="5" fillId="2" borderId="4" xfId="0" applyNumberFormat="1" applyFont="1" applyFill="1" applyBorder="1" applyAlignment="1">
      <alignment horizontal="center" vertical="top"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4" borderId="2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Border="1" applyAlignment="1">
      <alignment horizontal="justify" vertical="center" wrapText="1"/>
    </xf>
    <xf numFmtId="0" fontId="4" fillId="5" borderId="8" xfId="0" applyFont="1" applyFill="1" applyBorder="1" applyAlignment="1">
      <alignment horizontal="center" vertical="center" textRotation="90" wrapText="1"/>
    </xf>
    <xf numFmtId="0" fontId="5" fillId="0" borderId="8" xfId="0" applyFont="1" applyFill="1" applyBorder="1" applyAlignment="1">
      <alignment horizontal="justify" vertical="center" wrapText="1"/>
    </xf>
    <xf numFmtId="0" fontId="0" fillId="0" borderId="9" xfId="0" applyBorder="1" applyAlignment="1">
      <alignment vertical="center"/>
    </xf>
    <xf numFmtId="9" fontId="5" fillId="0" borderId="4" xfId="0" applyNumberFormat="1" applyFont="1" applyFill="1" applyBorder="1" applyAlignment="1">
      <alignment horizontal="center" vertical="center" wrapText="1"/>
    </xf>
    <xf numFmtId="0" fontId="0" fillId="0" borderId="10" xfId="0" applyBorder="1" applyAlignment="1">
      <alignment vertical="center"/>
    </xf>
    <xf numFmtId="9" fontId="5" fillId="2" borderId="8" xfId="0" applyNumberFormat="1" applyFont="1" applyFill="1" applyBorder="1" applyAlignment="1">
      <alignment horizontal="center" vertical="center" wrapText="1"/>
    </xf>
    <xf numFmtId="9" fontId="5" fillId="2"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8" xfId="0" applyFont="1" applyFill="1" applyBorder="1" applyAlignment="1">
      <alignment horizontal="justify" wrapText="1"/>
    </xf>
    <xf numFmtId="0" fontId="5" fillId="0" borderId="9" xfId="0" applyFont="1" applyFill="1" applyBorder="1" applyAlignment="1">
      <alignment horizontal="justify" wrapText="1"/>
    </xf>
    <xf numFmtId="0" fontId="5" fillId="0" borderId="8" xfId="0" applyFont="1" applyFill="1" applyBorder="1" applyAlignment="1">
      <alignment horizontal="justify" vertical="justify" wrapText="1"/>
    </xf>
    <xf numFmtId="0" fontId="5" fillId="0" borderId="9" xfId="0" applyFont="1" applyFill="1" applyBorder="1" applyAlignment="1">
      <alignment horizontal="justify" vertical="justify" wrapText="1"/>
    </xf>
    <xf numFmtId="0" fontId="7" fillId="0" borderId="26" xfId="0" applyFont="1" applyFill="1" applyBorder="1" applyAlignment="1">
      <alignment horizontal="center" vertical="center"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xf>
    <xf numFmtId="9" fontId="5" fillId="0" borderId="8" xfId="0" applyNumberFormat="1" applyFont="1" applyFill="1" applyBorder="1" applyAlignment="1">
      <alignment horizontal="center" vertical="center" wrapText="1"/>
    </xf>
    <xf numFmtId="9" fontId="5" fillId="0" borderId="9" xfId="0" applyNumberFormat="1" applyFont="1" applyFill="1" applyBorder="1" applyAlignment="1">
      <alignment horizontal="center" vertical="center" wrapText="1"/>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9" fontId="5" fillId="0" borderId="10" xfId="0" applyNumberFormat="1" applyFont="1" applyFill="1" applyBorder="1" applyAlignment="1">
      <alignment horizontal="center" vertical="center" wrapText="1"/>
    </xf>
    <xf numFmtId="0" fontId="6" fillId="0" borderId="0" xfId="0" applyFont="1" applyAlignment="1">
      <alignment horizontal="right" vertical="center" wrapText="1"/>
    </xf>
    <xf numFmtId="0" fontId="6" fillId="0" borderId="0" xfId="0" applyFont="1" applyBorder="1" applyAlignment="1">
      <alignment horizontal="right" vertical="center" wrapText="1"/>
    </xf>
    <xf numFmtId="0" fontId="5" fillId="0" borderId="8"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0" xfId="0" applyFont="1" applyFill="1" applyBorder="1" applyAlignment="1">
      <alignment horizontal="justify" vertical="top" wrapText="1"/>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vima.gov.co/images/pdf/normatividad/normatividiad-institucional/2012/decreto_20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4"/>
  <sheetViews>
    <sheetView tabSelected="1" topLeftCell="J4" workbookViewId="0">
      <selection activeCell="M9" sqref="M9"/>
    </sheetView>
  </sheetViews>
  <sheetFormatPr baseColWidth="10" defaultRowHeight="15" x14ac:dyDescent="0.25"/>
  <cols>
    <col min="2" max="2" width="19.85546875" customWidth="1"/>
    <col min="3" max="3" width="11.85546875" customWidth="1"/>
    <col min="4" max="4" width="24" customWidth="1"/>
    <col min="5" max="5" width="11.42578125" customWidth="1"/>
    <col min="6" max="6" width="65.42578125" customWidth="1"/>
    <col min="7" max="7" width="13.140625" customWidth="1"/>
    <col min="8" max="8" width="12.85546875" customWidth="1"/>
    <col min="9" max="9" width="11.42578125" customWidth="1"/>
    <col min="10" max="10" width="15.28515625" customWidth="1"/>
    <col min="11" max="11" width="21.42578125" customWidth="1"/>
    <col min="12" max="12" width="14.42578125" customWidth="1"/>
    <col min="13" max="13" width="108.85546875" customWidth="1"/>
    <col min="14" max="14" width="56" style="59" customWidth="1"/>
    <col min="15" max="15" width="47.85546875" style="59" customWidth="1"/>
    <col min="16" max="16" width="70.28515625" customWidth="1"/>
    <col min="17" max="17" width="15.7109375" customWidth="1"/>
    <col min="18" max="18" width="14.140625" customWidth="1"/>
    <col min="19" max="19" width="15.140625" customWidth="1"/>
    <col min="20" max="20" width="20.140625" customWidth="1"/>
  </cols>
  <sheetData>
    <row r="1" spans="1:20" ht="14.45" x14ac:dyDescent="0.3">
      <c r="A1" s="117" t="s">
        <v>0</v>
      </c>
      <c r="B1" s="118"/>
      <c r="C1" s="73" t="s">
        <v>54</v>
      </c>
      <c r="D1" s="74"/>
      <c r="E1" s="74"/>
      <c r="F1" s="74"/>
      <c r="G1" s="74"/>
      <c r="H1" s="74"/>
      <c r="I1" s="75"/>
      <c r="J1" s="1" t="s">
        <v>1</v>
      </c>
      <c r="K1" s="119" t="s">
        <v>56</v>
      </c>
      <c r="L1" s="110"/>
      <c r="M1" s="110"/>
      <c r="N1" s="110"/>
      <c r="O1" s="110"/>
      <c r="P1" s="110"/>
      <c r="Q1" s="110"/>
      <c r="R1" s="110"/>
      <c r="S1" s="111"/>
      <c r="T1" s="67"/>
    </row>
    <row r="2" spans="1:20" x14ac:dyDescent="0.25">
      <c r="A2" s="108" t="s">
        <v>2</v>
      </c>
      <c r="B2" s="108"/>
      <c r="C2" s="73" t="s">
        <v>55</v>
      </c>
      <c r="D2" s="74"/>
      <c r="E2" s="74"/>
      <c r="F2" s="74"/>
      <c r="G2" s="74"/>
      <c r="H2" s="74"/>
      <c r="I2" s="75"/>
      <c r="J2" s="120" t="s">
        <v>3</v>
      </c>
      <c r="K2" s="121"/>
      <c r="L2" s="114">
        <v>42713</v>
      </c>
      <c r="M2" s="115"/>
      <c r="N2" s="115"/>
      <c r="O2" s="115"/>
      <c r="P2" s="115"/>
      <c r="Q2" s="115"/>
      <c r="R2" s="115"/>
      <c r="S2" s="115"/>
      <c r="T2" s="116"/>
    </row>
    <row r="3" spans="1:20" x14ac:dyDescent="0.25">
      <c r="A3" s="108" t="s">
        <v>4</v>
      </c>
      <c r="B3" s="108"/>
      <c r="C3" s="109" t="s">
        <v>57</v>
      </c>
      <c r="D3" s="110"/>
      <c r="E3" s="110"/>
      <c r="F3" s="110"/>
      <c r="G3" s="110"/>
      <c r="H3" s="110"/>
      <c r="I3" s="111"/>
      <c r="J3" s="112" t="s">
        <v>5</v>
      </c>
      <c r="K3" s="113"/>
      <c r="L3" s="114">
        <v>43646</v>
      </c>
      <c r="M3" s="115"/>
      <c r="N3" s="115"/>
      <c r="O3" s="115"/>
      <c r="P3" s="115"/>
      <c r="Q3" s="115"/>
      <c r="R3" s="115"/>
      <c r="S3" s="115"/>
      <c r="T3" s="116"/>
    </row>
    <row r="4" spans="1:20" x14ac:dyDescent="0.25">
      <c r="A4" s="108" t="s">
        <v>6</v>
      </c>
      <c r="B4" s="108"/>
      <c r="C4" s="109" t="s">
        <v>58</v>
      </c>
      <c r="D4" s="110"/>
      <c r="E4" s="110"/>
      <c r="F4" s="110"/>
      <c r="G4" s="110"/>
      <c r="H4" s="76"/>
      <c r="I4" s="76"/>
      <c r="J4" s="25"/>
      <c r="K4" s="25"/>
      <c r="L4" s="26"/>
      <c r="M4" s="26"/>
      <c r="N4" s="26"/>
      <c r="O4" s="26"/>
      <c r="P4" s="26"/>
      <c r="Q4" s="26"/>
      <c r="R4" s="26"/>
      <c r="S4" s="26"/>
      <c r="T4" s="27"/>
    </row>
    <row r="5" spans="1:20" ht="26.25" customHeight="1" thickBot="1" x14ac:dyDescent="0.3">
      <c r="A5" s="122" t="s">
        <v>52</v>
      </c>
      <c r="B5" s="122"/>
      <c r="C5" s="123" t="s">
        <v>152</v>
      </c>
      <c r="D5" s="124"/>
      <c r="E5" s="124"/>
      <c r="F5" s="124"/>
      <c r="G5" s="124"/>
      <c r="H5" s="124"/>
      <c r="I5" s="124"/>
      <c r="J5" s="124"/>
      <c r="K5" s="124"/>
      <c r="L5" s="124"/>
      <c r="M5" s="124"/>
      <c r="N5" s="124"/>
      <c r="O5" s="124"/>
      <c r="P5" s="124"/>
      <c r="Q5" s="124"/>
      <c r="R5" s="124"/>
      <c r="S5" s="124"/>
      <c r="T5" s="125"/>
    </row>
    <row r="6" spans="1:20" ht="15.6" x14ac:dyDescent="0.3">
      <c r="A6" s="126" t="s">
        <v>50</v>
      </c>
      <c r="B6" s="127"/>
      <c r="C6" s="128"/>
      <c r="D6" s="128"/>
      <c r="E6" s="128"/>
      <c r="F6" s="128"/>
      <c r="G6" s="128"/>
      <c r="H6" s="128"/>
      <c r="I6" s="128"/>
      <c r="J6" s="128"/>
      <c r="K6" s="128"/>
      <c r="L6" s="128"/>
      <c r="M6" s="128"/>
      <c r="N6" s="128"/>
      <c r="O6" s="129"/>
      <c r="P6" s="130" t="s">
        <v>49</v>
      </c>
      <c r="Q6" s="131"/>
      <c r="R6" s="132" t="s">
        <v>48</v>
      </c>
      <c r="S6" s="133"/>
      <c r="T6" s="134"/>
    </row>
    <row r="7" spans="1:20" ht="28.5" customHeight="1" x14ac:dyDescent="0.25">
      <c r="A7" s="137" t="s">
        <v>7</v>
      </c>
      <c r="B7" s="135" t="s">
        <v>8</v>
      </c>
      <c r="C7" s="139" t="s">
        <v>9</v>
      </c>
      <c r="D7" s="135" t="s">
        <v>10</v>
      </c>
      <c r="E7" s="135" t="s">
        <v>11</v>
      </c>
      <c r="F7" s="135" t="s">
        <v>12</v>
      </c>
      <c r="G7" s="135" t="s">
        <v>13</v>
      </c>
      <c r="H7" s="135"/>
      <c r="I7" s="135" t="s">
        <v>14</v>
      </c>
      <c r="J7" s="135" t="s">
        <v>15</v>
      </c>
      <c r="K7" s="135" t="s">
        <v>16</v>
      </c>
      <c r="L7" s="135" t="s">
        <v>17</v>
      </c>
      <c r="M7" s="135" t="s">
        <v>241</v>
      </c>
      <c r="N7" s="135" t="s">
        <v>18</v>
      </c>
      <c r="O7" s="156" t="s">
        <v>21</v>
      </c>
      <c r="P7" s="158" t="s">
        <v>47</v>
      </c>
      <c r="Q7" s="160" t="s">
        <v>53</v>
      </c>
      <c r="R7" s="162" t="s">
        <v>19</v>
      </c>
      <c r="S7" s="164" t="s">
        <v>20</v>
      </c>
      <c r="T7" s="141" t="s">
        <v>51</v>
      </c>
    </row>
    <row r="8" spans="1:20" ht="29.25" customHeight="1" thickBot="1" x14ac:dyDescent="0.3">
      <c r="A8" s="138"/>
      <c r="B8" s="136"/>
      <c r="C8" s="140"/>
      <c r="D8" s="136"/>
      <c r="E8" s="136"/>
      <c r="F8" s="136"/>
      <c r="G8" s="33" t="s">
        <v>22</v>
      </c>
      <c r="H8" s="33" t="s">
        <v>23</v>
      </c>
      <c r="I8" s="136"/>
      <c r="J8" s="136"/>
      <c r="K8" s="136"/>
      <c r="L8" s="136"/>
      <c r="M8" s="136"/>
      <c r="N8" s="136"/>
      <c r="O8" s="157"/>
      <c r="P8" s="159"/>
      <c r="Q8" s="161"/>
      <c r="R8" s="163"/>
      <c r="S8" s="165"/>
      <c r="T8" s="142"/>
    </row>
    <row r="9" spans="1:20" ht="64.150000000000006" customHeight="1" x14ac:dyDescent="0.25">
      <c r="A9" s="143">
        <v>1</v>
      </c>
      <c r="B9" s="146" t="s">
        <v>78</v>
      </c>
      <c r="C9" s="149" t="s">
        <v>24</v>
      </c>
      <c r="D9" s="152" t="s">
        <v>64</v>
      </c>
      <c r="E9" s="34">
        <v>1</v>
      </c>
      <c r="F9" s="83" t="s">
        <v>125</v>
      </c>
      <c r="G9" s="81">
        <v>42713</v>
      </c>
      <c r="H9" s="81">
        <v>43053</v>
      </c>
      <c r="I9" s="32">
        <f>(H9-G9)/7</f>
        <v>48.571428571428569</v>
      </c>
      <c r="J9" s="66">
        <v>1</v>
      </c>
      <c r="K9" s="52" t="s">
        <v>157</v>
      </c>
      <c r="L9" s="155">
        <f>(J9+J10+J11+J12+J13+J14+J15+J16)/8</f>
        <v>0.29375000000000001</v>
      </c>
      <c r="M9" s="31" t="s">
        <v>153</v>
      </c>
      <c r="N9" s="36" t="s">
        <v>68</v>
      </c>
      <c r="O9" s="94" t="s">
        <v>211</v>
      </c>
      <c r="P9" s="61" t="s">
        <v>231</v>
      </c>
      <c r="Q9" s="63"/>
      <c r="R9" s="22"/>
      <c r="S9" s="2"/>
      <c r="T9" s="23"/>
    </row>
    <row r="10" spans="1:20" ht="58.5" customHeight="1" x14ac:dyDescent="0.25">
      <c r="A10" s="144"/>
      <c r="B10" s="147"/>
      <c r="C10" s="150"/>
      <c r="D10" s="153"/>
      <c r="E10" s="34">
        <v>2</v>
      </c>
      <c r="F10" s="31" t="s">
        <v>85</v>
      </c>
      <c r="G10" s="81">
        <v>42713</v>
      </c>
      <c r="H10" s="79">
        <v>43053</v>
      </c>
      <c r="I10" s="32">
        <f t="shared" ref="I10:I19" si="0">(H10-G10)/7</f>
        <v>48.571428571428569</v>
      </c>
      <c r="J10" s="66">
        <v>0.45</v>
      </c>
      <c r="K10" s="52" t="s">
        <v>158</v>
      </c>
      <c r="L10" s="155"/>
      <c r="M10" s="42" t="s">
        <v>160</v>
      </c>
      <c r="N10" s="36" t="s">
        <v>151</v>
      </c>
      <c r="O10" s="52" t="s">
        <v>158</v>
      </c>
      <c r="P10" s="96" t="s">
        <v>233</v>
      </c>
      <c r="Q10" s="62"/>
      <c r="R10" s="22"/>
      <c r="S10" s="2"/>
      <c r="T10" s="23"/>
    </row>
    <row r="11" spans="1:20" ht="337.5" customHeight="1" x14ac:dyDescent="0.25">
      <c r="A11" s="144"/>
      <c r="B11" s="147"/>
      <c r="C11" s="150"/>
      <c r="D11" s="153"/>
      <c r="E11" s="34">
        <v>3</v>
      </c>
      <c r="F11" s="31" t="s">
        <v>65</v>
      </c>
      <c r="G11" s="81">
        <v>42713</v>
      </c>
      <c r="H11" s="81">
        <v>43053</v>
      </c>
      <c r="I11" s="32">
        <f t="shared" si="0"/>
        <v>48.571428571428569</v>
      </c>
      <c r="J11" s="70">
        <v>0.45</v>
      </c>
      <c r="K11" s="87" t="s">
        <v>156</v>
      </c>
      <c r="L11" s="155"/>
      <c r="M11" s="42" t="s">
        <v>209</v>
      </c>
      <c r="N11" s="36" t="s">
        <v>69</v>
      </c>
      <c r="O11" s="38" t="s">
        <v>213</v>
      </c>
      <c r="P11" s="97"/>
      <c r="Q11" s="30"/>
      <c r="R11" s="22"/>
      <c r="S11" s="2"/>
      <c r="T11" s="23"/>
    </row>
    <row r="12" spans="1:20" ht="60.75" customHeight="1" x14ac:dyDescent="0.25">
      <c r="A12" s="144"/>
      <c r="B12" s="147"/>
      <c r="C12" s="150"/>
      <c r="D12" s="153"/>
      <c r="E12" s="34">
        <v>4</v>
      </c>
      <c r="F12" s="31" t="s">
        <v>73</v>
      </c>
      <c r="G12" s="80">
        <v>43070</v>
      </c>
      <c r="H12" s="80">
        <v>43080</v>
      </c>
      <c r="I12" s="32">
        <f t="shared" si="0"/>
        <v>1.4285714285714286</v>
      </c>
      <c r="J12" s="70">
        <v>0</v>
      </c>
      <c r="K12" s="84" t="s">
        <v>155</v>
      </c>
      <c r="L12" s="155"/>
      <c r="M12" s="42" t="s">
        <v>154</v>
      </c>
      <c r="N12" s="36" t="s">
        <v>70</v>
      </c>
      <c r="O12" s="38" t="s">
        <v>214</v>
      </c>
      <c r="P12" s="97"/>
      <c r="Q12" s="30"/>
      <c r="R12" s="22"/>
      <c r="S12" s="2"/>
      <c r="T12" s="23"/>
    </row>
    <row r="13" spans="1:20" ht="54" customHeight="1" x14ac:dyDescent="0.25">
      <c r="A13" s="144"/>
      <c r="B13" s="147"/>
      <c r="C13" s="150"/>
      <c r="D13" s="153"/>
      <c r="E13" s="34">
        <v>5</v>
      </c>
      <c r="F13" s="31" t="s">
        <v>74</v>
      </c>
      <c r="G13" s="80">
        <v>43081</v>
      </c>
      <c r="H13" s="80">
        <v>43133</v>
      </c>
      <c r="I13" s="32">
        <f t="shared" si="0"/>
        <v>7.4285714285714288</v>
      </c>
      <c r="J13" s="70">
        <v>0</v>
      </c>
      <c r="K13" s="87" t="s">
        <v>159</v>
      </c>
      <c r="L13" s="155"/>
      <c r="M13" s="42" t="s">
        <v>161</v>
      </c>
      <c r="N13" s="36" t="s">
        <v>71</v>
      </c>
      <c r="O13" s="38" t="s">
        <v>214</v>
      </c>
      <c r="P13" s="97"/>
      <c r="Q13" s="30"/>
      <c r="R13" s="22"/>
      <c r="S13" s="2"/>
      <c r="T13" s="23"/>
    </row>
    <row r="14" spans="1:20" ht="52.5" customHeight="1" x14ac:dyDescent="0.25">
      <c r="A14" s="144"/>
      <c r="B14" s="147"/>
      <c r="C14" s="150"/>
      <c r="D14" s="153"/>
      <c r="E14" s="34">
        <v>6</v>
      </c>
      <c r="F14" s="31" t="s">
        <v>83</v>
      </c>
      <c r="G14" s="80">
        <v>43134</v>
      </c>
      <c r="H14" s="80">
        <v>43159</v>
      </c>
      <c r="I14" s="32">
        <f t="shared" si="0"/>
        <v>3.5714285714285716</v>
      </c>
      <c r="J14" s="70">
        <v>0</v>
      </c>
      <c r="K14" s="87" t="s">
        <v>162</v>
      </c>
      <c r="L14" s="155"/>
      <c r="M14" s="42" t="s">
        <v>167</v>
      </c>
      <c r="N14" s="36" t="s">
        <v>76</v>
      </c>
      <c r="O14" s="38" t="s">
        <v>214</v>
      </c>
      <c r="P14" s="97"/>
      <c r="Q14" s="30"/>
      <c r="R14" s="22"/>
      <c r="S14" s="2"/>
      <c r="T14" s="23"/>
    </row>
    <row r="15" spans="1:20" ht="41.25" customHeight="1" x14ac:dyDescent="0.25">
      <c r="A15" s="144"/>
      <c r="B15" s="147"/>
      <c r="C15" s="150"/>
      <c r="D15" s="153"/>
      <c r="E15" s="34">
        <v>7</v>
      </c>
      <c r="F15" s="31" t="s">
        <v>84</v>
      </c>
      <c r="G15" s="80">
        <v>43159</v>
      </c>
      <c r="H15" s="80">
        <v>43162</v>
      </c>
      <c r="I15" s="32">
        <f t="shared" si="0"/>
        <v>0.42857142857142855</v>
      </c>
      <c r="J15" s="70">
        <v>0.45</v>
      </c>
      <c r="K15" s="85" t="s">
        <v>163</v>
      </c>
      <c r="L15" s="155"/>
      <c r="M15" s="42" t="s">
        <v>166</v>
      </c>
      <c r="N15" s="36" t="s">
        <v>139</v>
      </c>
      <c r="O15" s="38" t="s">
        <v>214</v>
      </c>
      <c r="P15" s="97"/>
      <c r="Q15" s="30"/>
      <c r="R15" s="22"/>
      <c r="S15" s="2"/>
      <c r="T15" s="23"/>
    </row>
    <row r="16" spans="1:20" ht="54.75" customHeight="1" x14ac:dyDescent="0.25">
      <c r="A16" s="145"/>
      <c r="B16" s="148"/>
      <c r="C16" s="151"/>
      <c r="D16" s="154"/>
      <c r="E16" s="34">
        <v>8</v>
      </c>
      <c r="F16" s="31" t="s">
        <v>86</v>
      </c>
      <c r="G16" s="80">
        <v>43191</v>
      </c>
      <c r="H16" s="80">
        <v>43220</v>
      </c>
      <c r="I16" s="32">
        <f t="shared" si="0"/>
        <v>4.1428571428571432</v>
      </c>
      <c r="J16" s="70">
        <v>0</v>
      </c>
      <c r="K16" s="85" t="s">
        <v>164</v>
      </c>
      <c r="L16" s="155"/>
      <c r="M16" s="42" t="s">
        <v>165</v>
      </c>
      <c r="N16" s="36" t="s">
        <v>72</v>
      </c>
      <c r="O16" s="38" t="s">
        <v>214</v>
      </c>
      <c r="P16" s="98"/>
      <c r="Q16" s="30"/>
      <c r="R16" s="22"/>
      <c r="S16" s="2"/>
      <c r="T16" s="23"/>
    </row>
    <row r="17" spans="1:20" ht="54" customHeight="1" x14ac:dyDescent="0.25">
      <c r="A17" s="166">
        <v>2</v>
      </c>
      <c r="B17" s="168" t="s">
        <v>66</v>
      </c>
      <c r="C17" s="169" t="s">
        <v>59</v>
      </c>
      <c r="D17" s="170" t="s">
        <v>79</v>
      </c>
      <c r="E17" s="35">
        <v>1</v>
      </c>
      <c r="F17" s="41" t="s">
        <v>123</v>
      </c>
      <c r="G17" s="52">
        <v>42823</v>
      </c>
      <c r="H17" s="52">
        <v>43007</v>
      </c>
      <c r="I17" s="32">
        <f t="shared" si="0"/>
        <v>26.285714285714285</v>
      </c>
      <c r="J17" s="70">
        <v>0.35</v>
      </c>
      <c r="K17" s="86" t="s">
        <v>168</v>
      </c>
      <c r="L17" s="174">
        <f>(J17+J18+J19+J20+J21+J22+J23)/7</f>
        <v>0.14285714285714285</v>
      </c>
      <c r="M17" s="31" t="s">
        <v>176</v>
      </c>
      <c r="N17" s="43" t="s">
        <v>140</v>
      </c>
      <c r="O17" s="90" t="s">
        <v>219</v>
      </c>
      <c r="P17" s="105" t="s">
        <v>232</v>
      </c>
      <c r="Q17" s="29"/>
      <c r="R17" s="20"/>
      <c r="S17" s="40"/>
      <c r="T17" s="21"/>
    </row>
    <row r="18" spans="1:20" ht="64.5" customHeight="1" x14ac:dyDescent="0.25">
      <c r="A18" s="167"/>
      <c r="B18" s="147"/>
      <c r="C18" s="150"/>
      <c r="D18" s="153"/>
      <c r="E18" s="35">
        <v>2</v>
      </c>
      <c r="F18" s="41" t="s">
        <v>124</v>
      </c>
      <c r="G18" s="52">
        <v>42823</v>
      </c>
      <c r="H18" s="52">
        <v>43007</v>
      </c>
      <c r="I18" s="32">
        <f t="shared" si="0"/>
        <v>26.285714285714285</v>
      </c>
      <c r="J18" s="70">
        <v>0.05</v>
      </c>
      <c r="K18" s="86" t="s">
        <v>170</v>
      </c>
      <c r="L18" s="175"/>
      <c r="M18" s="41" t="s">
        <v>169</v>
      </c>
      <c r="N18" s="43" t="s">
        <v>140</v>
      </c>
      <c r="O18" s="78" t="s">
        <v>215</v>
      </c>
      <c r="P18" s="106"/>
      <c r="Q18" s="29"/>
      <c r="R18" s="20"/>
      <c r="S18" s="40"/>
      <c r="T18" s="21"/>
    </row>
    <row r="19" spans="1:20" ht="110.25" customHeight="1" x14ac:dyDescent="0.25">
      <c r="A19" s="167"/>
      <c r="B19" s="147"/>
      <c r="C19" s="150"/>
      <c r="D19" s="171"/>
      <c r="E19" s="35">
        <v>3</v>
      </c>
      <c r="F19" s="42" t="s">
        <v>67</v>
      </c>
      <c r="G19" s="52">
        <v>42823</v>
      </c>
      <c r="H19" s="52">
        <v>43007</v>
      </c>
      <c r="I19" s="32">
        <f t="shared" si="0"/>
        <v>26.285714285714285</v>
      </c>
      <c r="J19" s="87">
        <v>0.3</v>
      </c>
      <c r="K19" s="87" t="s">
        <v>170</v>
      </c>
      <c r="L19" s="175"/>
      <c r="M19" s="31" t="s">
        <v>173</v>
      </c>
      <c r="N19" s="43" t="s">
        <v>140</v>
      </c>
      <c r="O19" s="64" t="s">
        <v>217</v>
      </c>
      <c r="P19" s="106"/>
      <c r="Q19" s="29"/>
      <c r="R19" s="20"/>
      <c r="S19" s="40"/>
      <c r="T19" s="21"/>
    </row>
    <row r="20" spans="1:20" ht="100.5" customHeight="1" x14ac:dyDescent="0.25">
      <c r="A20" s="167"/>
      <c r="B20" s="147"/>
      <c r="C20" s="150"/>
      <c r="D20" s="171"/>
      <c r="E20" s="35">
        <v>4</v>
      </c>
      <c r="F20" s="41" t="s">
        <v>75</v>
      </c>
      <c r="G20" s="52">
        <v>42823</v>
      </c>
      <c r="H20" s="52">
        <v>43007</v>
      </c>
      <c r="I20" s="32">
        <f t="shared" ref="I20:I25" si="1">(H20-G20)/7</f>
        <v>26.285714285714285</v>
      </c>
      <c r="J20" s="69">
        <v>0.3</v>
      </c>
      <c r="K20" s="87" t="s">
        <v>170</v>
      </c>
      <c r="L20" s="175"/>
      <c r="M20" s="31" t="s">
        <v>173</v>
      </c>
      <c r="N20" s="43" t="s">
        <v>140</v>
      </c>
      <c r="O20" s="90" t="s">
        <v>216</v>
      </c>
      <c r="P20" s="106"/>
      <c r="Q20" s="29"/>
      <c r="R20" s="20"/>
      <c r="S20" s="40"/>
      <c r="T20" s="21"/>
    </row>
    <row r="21" spans="1:20" ht="54.75" customHeight="1" x14ac:dyDescent="0.25">
      <c r="A21" s="167"/>
      <c r="B21" s="147"/>
      <c r="C21" s="150"/>
      <c r="D21" s="171"/>
      <c r="E21" s="35">
        <v>5</v>
      </c>
      <c r="F21" s="31" t="s">
        <v>82</v>
      </c>
      <c r="G21" s="54">
        <v>43010</v>
      </c>
      <c r="H21" s="54">
        <v>43039</v>
      </c>
      <c r="I21" s="32">
        <f t="shared" si="1"/>
        <v>4.1428571428571432</v>
      </c>
      <c r="J21" s="71">
        <v>0</v>
      </c>
      <c r="K21" s="86" t="s">
        <v>171</v>
      </c>
      <c r="L21" s="175"/>
      <c r="M21" s="48" t="s">
        <v>177</v>
      </c>
      <c r="N21" s="36" t="s">
        <v>69</v>
      </c>
      <c r="O21" s="72" t="s">
        <v>214</v>
      </c>
      <c r="P21" s="106"/>
      <c r="Q21" s="28"/>
      <c r="R21" s="18"/>
      <c r="S21" s="37"/>
      <c r="T21" s="19"/>
    </row>
    <row r="22" spans="1:20" ht="75" customHeight="1" x14ac:dyDescent="0.25">
      <c r="A22" s="167"/>
      <c r="B22" s="147"/>
      <c r="C22" s="150"/>
      <c r="D22" s="171"/>
      <c r="E22" s="35">
        <v>6</v>
      </c>
      <c r="F22" s="31" t="s">
        <v>87</v>
      </c>
      <c r="G22" s="54">
        <v>43040</v>
      </c>
      <c r="H22" s="54">
        <v>43099</v>
      </c>
      <c r="I22" s="32">
        <f t="shared" ref="I22" si="2">(H22-G22)/7</f>
        <v>8.4285714285714288</v>
      </c>
      <c r="J22" s="77">
        <v>0</v>
      </c>
      <c r="K22" s="86" t="s">
        <v>172</v>
      </c>
      <c r="L22" s="175"/>
      <c r="M22" s="48" t="s">
        <v>174</v>
      </c>
      <c r="N22" s="36" t="s">
        <v>76</v>
      </c>
      <c r="O22" s="91" t="s">
        <v>214</v>
      </c>
      <c r="P22" s="106"/>
      <c r="Q22" s="28"/>
      <c r="R22" s="18"/>
      <c r="S22" s="37"/>
      <c r="T22" s="19"/>
    </row>
    <row r="23" spans="1:20" ht="57.75" customHeight="1" x14ac:dyDescent="0.25">
      <c r="A23" s="167"/>
      <c r="B23" s="147"/>
      <c r="C23" s="150"/>
      <c r="D23" s="173"/>
      <c r="E23" s="35">
        <v>7</v>
      </c>
      <c r="F23" s="31" t="s">
        <v>126</v>
      </c>
      <c r="G23" s="54">
        <v>43040</v>
      </c>
      <c r="H23" s="54">
        <v>43646</v>
      </c>
      <c r="I23" s="32">
        <f t="shared" si="1"/>
        <v>86.571428571428569</v>
      </c>
      <c r="J23" s="69">
        <v>0</v>
      </c>
      <c r="K23" s="86" t="s">
        <v>175</v>
      </c>
      <c r="L23" s="175"/>
      <c r="M23" s="49" t="s">
        <v>178</v>
      </c>
      <c r="N23" s="43" t="s">
        <v>218</v>
      </c>
      <c r="O23" s="91" t="s">
        <v>214</v>
      </c>
      <c r="P23" s="107"/>
      <c r="Q23" s="28"/>
      <c r="R23" s="18"/>
      <c r="S23" s="37"/>
      <c r="T23" s="19"/>
    </row>
    <row r="24" spans="1:20" ht="50.25" customHeight="1" x14ac:dyDescent="0.25">
      <c r="A24" s="166">
        <v>3</v>
      </c>
      <c r="B24" s="168" t="s">
        <v>77</v>
      </c>
      <c r="C24" s="169" t="s">
        <v>25</v>
      </c>
      <c r="D24" s="170" t="s">
        <v>88</v>
      </c>
      <c r="E24" s="35">
        <v>1</v>
      </c>
      <c r="F24" s="82" t="s">
        <v>117</v>
      </c>
      <c r="G24" s="52">
        <v>42823</v>
      </c>
      <c r="H24" s="52">
        <v>43039</v>
      </c>
      <c r="I24" s="47">
        <f t="shared" si="1"/>
        <v>30.857142857142858</v>
      </c>
      <c r="J24" s="68">
        <v>0.35</v>
      </c>
      <c r="K24" s="86" t="s">
        <v>168</v>
      </c>
      <c r="L24" s="172">
        <f>(J24+J25+J26+J27)/4</f>
        <v>0.11249999999999999</v>
      </c>
      <c r="M24" s="48" t="s">
        <v>176</v>
      </c>
      <c r="N24" s="43" t="s">
        <v>142</v>
      </c>
      <c r="O24" s="64" t="s">
        <v>219</v>
      </c>
      <c r="P24" s="99" t="s">
        <v>234</v>
      </c>
      <c r="Q24" s="29"/>
      <c r="R24" s="20"/>
      <c r="S24" s="40"/>
      <c r="T24" s="21"/>
    </row>
    <row r="25" spans="1:20" ht="45.75" customHeight="1" x14ac:dyDescent="0.25">
      <c r="A25" s="167"/>
      <c r="B25" s="147"/>
      <c r="C25" s="150"/>
      <c r="D25" s="171"/>
      <c r="E25" s="34">
        <v>2</v>
      </c>
      <c r="F25" s="40" t="s">
        <v>81</v>
      </c>
      <c r="G25" s="52">
        <v>42823</v>
      </c>
      <c r="H25" s="52">
        <v>43040</v>
      </c>
      <c r="I25" s="47">
        <f t="shared" si="1"/>
        <v>31</v>
      </c>
      <c r="J25" s="51">
        <v>0.1</v>
      </c>
      <c r="K25" s="86" t="s">
        <v>179</v>
      </c>
      <c r="L25" s="172"/>
      <c r="M25" s="93" t="s">
        <v>238</v>
      </c>
      <c r="N25" s="43" t="s">
        <v>141</v>
      </c>
      <c r="O25" s="91" t="s">
        <v>220</v>
      </c>
      <c r="P25" s="100"/>
      <c r="Q25" s="29"/>
      <c r="R25" s="20"/>
      <c r="S25" s="40"/>
      <c r="T25" s="21"/>
    </row>
    <row r="26" spans="1:20" ht="45.75" customHeight="1" x14ac:dyDescent="0.25">
      <c r="A26" s="167"/>
      <c r="B26" s="147"/>
      <c r="C26" s="150"/>
      <c r="D26" s="171"/>
      <c r="E26" s="34">
        <v>3</v>
      </c>
      <c r="F26" s="40" t="s">
        <v>80</v>
      </c>
      <c r="G26" s="54">
        <v>43040</v>
      </c>
      <c r="H26" s="52">
        <v>43069</v>
      </c>
      <c r="I26" s="47">
        <f t="shared" ref="I26:I53" si="3">(H26-G26)/7</f>
        <v>4.1428571428571432</v>
      </c>
      <c r="J26" s="51">
        <v>0</v>
      </c>
      <c r="K26" s="86" t="s">
        <v>171</v>
      </c>
      <c r="L26" s="172"/>
      <c r="M26" s="60" t="s">
        <v>177</v>
      </c>
      <c r="N26" s="36" t="s">
        <v>69</v>
      </c>
      <c r="O26" s="78" t="s">
        <v>214</v>
      </c>
      <c r="P26" s="100"/>
      <c r="Q26" s="29"/>
      <c r="R26" s="20"/>
      <c r="S26" s="40"/>
      <c r="T26" s="21"/>
    </row>
    <row r="27" spans="1:20" ht="80.25" customHeight="1" x14ac:dyDescent="0.25">
      <c r="A27" s="167"/>
      <c r="B27" s="147"/>
      <c r="C27" s="150"/>
      <c r="D27" s="171"/>
      <c r="E27" s="35">
        <v>4</v>
      </c>
      <c r="F27" s="40" t="s">
        <v>127</v>
      </c>
      <c r="G27" s="54">
        <v>43070</v>
      </c>
      <c r="H27" s="52">
        <v>43098</v>
      </c>
      <c r="I27" s="47">
        <f t="shared" si="3"/>
        <v>4</v>
      </c>
      <c r="J27" s="51">
        <v>0</v>
      </c>
      <c r="K27" s="86" t="s">
        <v>180</v>
      </c>
      <c r="L27" s="172"/>
      <c r="M27" s="48" t="s">
        <v>174</v>
      </c>
      <c r="N27" s="36" t="s">
        <v>76</v>
      </c>
      <c r="O27" s="91" t="s">
        <v>214</v>
      </c>
      <c r="P27" s="101"/>
      <c r="Q27" s="29"/>
      <c r="R27" s="20"/>
      <c r="S27" s="40"/>
      <c r="T27" s="21"/>
    </row>
    <row r="28" spans="1:20" ht="46.5" customHeight="1" x14ac:dyDescent="0.25">
      <c r="A28" s="166">
        <v>4</v>
      </c>
      <c r="B28" s="168" t="s">
        <v>89</v>
      </c>
      <c r="C28" s="169" t="s">
        <v>26</v>
      </c>
      <c r="D28" s="179" t="s">
        <v>94</v>
      </c>
      <c r="E28" s="35">
        <v>1</v>
      </c>
      <c r="F28" s="40" t="s">
        <v>118</v>
      </c>
      <c r="G28" s="52">
        <v>42713</v>
      </c>
      <c r="H28" s="52">
        <v>43098</v>
      </c>
      <c r="I28" s="47">
        <f t="shared" si="3"/>
        <v>55</v>
      </c>
      <c r="J28" s="66">
        <v>0.5</v>
      </c>
      <c r="K28" s="86" t="s">
        <v>181</v>
      </c>
      <c r="L28" s="172">
        <f xml:space="preserve"> (J28+J29)/2</f>
        <v>0.5</v>
      </c>
      <c r="M28" s="92" t="s">
        <v>210</v>
      </c>
      <c r="N28" s="36" t="s">
        <v>143</v>
      </c>
      <c r="O28" s="43" t="s">
        <v>221</v>
      </c>
      <c r="P28" s="99" t="s">
        <v>235</v>
      </c>
      <c r="Q28" s="63"/>
      <c r="R28" s="20"/>
      <c r="S28" s="40"/>
      <c r="T28" s="21"/>
    </row>
    <row r="29" spans="1:20" ht="69.75" customHeight="1" x14ac:dyDescent="0.25">
      <c r="A29" s="167"/>
      <c r="B29" s="147"/>
      <c r="C29" s="150"/>
      <c r="D29" s="180"/>
      <c r="E29" s="34">
        <v>2</v>
      </c>
      <c r="F29" s="41" t="s">
        <v>95</v>
      </c>
      <c r="G29" s="52">
        <v>42713</v>
      </c>
      <c r="H29" s="52">
        <v>43098</v>
      </c>
      <c r="I29" s="47">
        <f t="shared" si="3"/>
        <v>55</v>
      </c>
      <c r="J29" s="64">
        <v>0.5</v>
      </c>
      <c r="K29" s="86" t="s">
        <v>181</v>
      </c>
      <c r="L29" s="172"/>
      <c r="M29" s="53" t="s">
        <v>239</v>
      </c>
      <c r="N29" s="36" t="s">
        <v>143</v>
      </c>
      <c r="O29" s="43" t="s">
        <v>222</v>
      </c>
      <c r="P29" s="101"/>
      <c r="Q29" s="29"/>
      <c r="R29" s="20"/>
      <c r="S29" s="40"/>
      <c r="T29" s="21"/>
    </row>
    <row r="30" spans="1:20" ht="94.5" customHeight="1" x14ac:dyDescent="0.25">
      <c r="A30" s="176">
        <v>5</v>
      </c>
      <c r="B30" s="168" t="s">
        <v>96</v>
      </c>
      <c r="C30" s="169" t="s">
        <v>27</v>
      </c>
      <c r="D30" s="177" t="s">
        <v>97</v>
      </c>
      <c r="E30" s="35">
        <v>1</v>
      </c>
      <c r="F30" s="39" t="s">
        <v>128</v>
      </c>
      <c r="G30" s="54">
        <v>42823</v>
      </c>
      <c r="H30" s="54">
        <v>42916</v>
      </c>
      <c r="I30" s="47">
        <f t="shared" si="3"/>
        <v>13.285714285714286</v>
      </c>
      <c r="J30" s="66">
        <v>1</v>
      </c>
      <c r="K30" s="86" t="s">
        <v>182</v>
      </c>
      <c r="L30" s="172">
        <f>(J30+J31+J32)/3</f>
        <v>0.40000000000000008</v>
      </c>
      <c r="M30" s="31" t="s">
        <v>202</v>
      </c>
      <c r="N30" s="36" t="s">
        <v>144</v>
      </c>
      <c r="O30" s="66" t="s">
        <v>223</v>
      </c>
      <c r="P30" s="61" t="s">
        <v>231</v>
      </c>
      <c r="Q30" s="29"/>
      <c r="R30" s="20"/>
      <c r="S30" s="40"/>
      <c r="T30" s="21"/>
    </row>
    <row r="31" spans="1:20" ht="45.75" customHeight="1" x14ac:dyDescent="0.25">
      <c r="A31" s="176"/>
      <c r="B31" s="147"/>
      <c r="C31" s="150"/>
      <c r="D31" s="178"/>
      <c r="E31" s="34">
        <v>2</v>
      </c>
      <c r="F31" s="41" t="s">
        <v>119</v>
      </c>
      <c r="G31" s="54">
        <v>42823</v>
      </c>
      <c r="H31" s="54">
        <v>43646</v>
      </c>
      <c r="I31" s="47">
        <f t="shared" si="3"/>
        <v>117.57142857142857</v>
      </c>
      <c r="J31" s="66">
        <v>0.1</v>
      </c>
      <c r="K31" s="86" t="s">
        <v>183</v>
      </c>
      <c r="L31" s="172"/>
      <c r="M31" s="41" t="s">
        <v>208</v>
      </c>
      <c r="N31" s="36" t="s">
        <v>145</v>
      </c>
      <c r="O31" s="45" t="s">
        <v>224</v>
      </c>
      <c r="P31" s="105" t="s">
        <v>236</v>
      </c>
      <c r="Q31" s="29"/>
      <c r="R31" s="20"/>
      <c r="S31" s="40"/>
      <c r="T31" s="21"/>
    </row>
    <row r="32" spans="1:20" ht="63.75" customHeight="1" x14ac:dyDescent="0.25">
      <c r="A32" s="176"/>
      <c r="B32" s="147"/>
      <c r="C32" s="150"/>
      <c r="D32" s="178"/>
      <c r="E32" s="35">
        <v>3</v>
      </c>
      <c r="F32" s="44" t="s">
        <v>98</v>
      </c>
      <c r="G32" s="54">
        <v>42823</v>
      </c>
      <c r="H32" s="54">
        <v>43646</v>
      </c>
      <c r="I32" s="47">
        <f t="shared" si="3"/>
        <v>117.57142857142857</v>
      </c>
      <c r="J32" s="72">
        <v>0.1</v>
      </c>
      <c r="K32" s="86" t="s">
        <v>183</v>
      </c>
      <c r="L32" s="172"/>
      <c r="M32" s="41" t="s">
        <v>212</v>
      </c>
      <c r="N32" s="36" t="s">
        <v>146</v>
      </c>
      <c r="O32" s="45" t="s">
        <v>224</v>
      </c>
      <c r="P32" s="107"/>
      <c r="Q32" s="29"/>
      <c r="R32" s="20"/>
      <c r="S32" s="40"/>
      <c r="T32" s="21"/>
    </row>
    <row r="33" spans="1:20" ht="58.5" customHeight="1" x14ac:dyDescent="0.25">
      <c r="A33" s="181">
        <v>6</v>
      </c>
      <c r="B33" s="182" t="s">
        <v>99</v>
      </c>
      <c r="C33" s="169" t="s">
        <v>28</v>
      </c>
      <c r="D33" s="170" t="s">
        <v>100</v>
      </c>
      <c r="E33" s="34">
        <v>1</v>
      </c>
      <c r="F33" s="41" t="s">
        <v>129</v>
      </c>
      <c r="G33" s="52">
        <v>42823</v>
      </c>
      <c r="H33" s="52">
        <v>43007</v>
      </c>
      <c r="I33" s="47">
        <f t="shared" si="3"/>
        <v>26.285714285714285</v>
      </c>
      <c r="J33" s="70">
        <v>0.35</v>
      </c>
      <c r="K33" s="86" t="s">
        <v>168</v>
      </c>
      <c r="L33" s="184">
        <f>(J33+J34+J35+J36+J37+J38+J39+J40+J41+J42+J43)/11</f>
        <v>0.12272727272727274</v>
      </c>
      <c r="M33" s="31" t="s">
        <v>176</v>
      </c>
      <c r="N33" s="43" t="s">
        <v>140</v>
      </c>
      <c r="O33" s="90" t="s">
        <v>219</v>
      </c>
      <c r="P33" s="96" t="s">
        <v>237</v>
      </c>
      <c r="Q33" s="29"/>
      <c r="R33" s="20"/>
      <c r="S33" s="40"/>
      <c r="T33" s="21"/>
    </row>
    <row r="34" spans="1:20" ht="60" customHeight="1" x14ac:dyDescent="0.25">
      <c r="A34" s="144"/>
      <c r="B34" s="183"/>
      <c r="C34" s="150"/>
      <c r="D34" s="153"/>
      <c r="E34" s="34">
        <v>2</v>
      </c>
      <c r="F34" s="41" t="s">
        <v>101</v>
      </c>
      <c r="G34" s="54">
        <v>42823</v>
      </c>
      <c r="H34" s="54">
        <v>43646</v>
      </c>
      <c r="I34" s="47">
        <f t="shared" si="3"/>
        <v>117.57142857142857</v>
      </c>
      <c r="J34" s="88">
        <v>1</v>
      </c>
      <c r="K34" s="88" t="s">
        <v>190</v>
      </c>
      <c r="L34" s="185"/>
      <c r="M34" s="42" t="s">
        <v>240</v>
      </c>
      <c r="N34" s="36" t="s">
        <v>147</v>
      </c>
      <c r="O34" s="45" t="s">
        <v>225</v>
      </c>
      <c r="P34" s="97"/>
      <c r="Q34" s="29"/>
      <c r="R34" s="20"/>
      <c r="S34" s="40"/>
      <c r="T34" s="21"/>
    </row>
    <row r="35" spans="1:20" ht="27" customHeight="1" x14ac:dyDescent="0.25">
      <c r="A35" s="144"/>
      <c r="B35" s="183"/>
      <c r="C35" s="150"/>
      <c r="D35" s="153"/>
      <c r="E35" s="34">
        <v>3</v>
      </c>
      <c r="F35" s="41" t="s">
        <v>102</v>
      </c>
      <c r="G35" s="54">
        <v>42823</v>
      </c>
      <c r="H35" s="54">
        <v>43646</v>
      </c>
      <c r="I35" s="47">
        <f t="shared" si="3"/>
        <v>117.57142857142857</v>
      </c>
      <c r="J35" s="87">
        <v>0</v>
      </c>
      <c r="K35" s="86" t="s">
        <v>186</v>
      </c>
      <c r="L35" s="185"/>
      <c r="M35" s="39" t="s">
        <v>185</v>
      </c>
      <c r="N35" s="36" t="s">
        <v>148</v>
      </c>
      <c r="O35" s="91" t="s">
        <v>214</v>
      </c>
      <c r="P35" s="97"/>
      <c r="Q35" s="29"/>
      <c r="R35" s="20"/>
      <c r="S35" s="40"/>
      <c r="T35" s="21"/>
    </row>
    <row r="36" spans="1:20" ht="54" customHeight="1" x14ac:dyDescent="0.25">
      <c r="A36" s="144"/>
      <c r="B36" s="183"/>
      <c r="C36" s="150"/>
      <c r="D36" s="153"/>
      <c r="E36" s="34">
        <v>4</v>
      </c>
      <c r="F36" s="41" t="s">
        <v>130</v>
      </c>
      <c r="G36" s="54">
        <v>42823</v>
      </c>
      <c r="H36" s="54">
        <v>43646</v>
      </c>
      <c r="I36" s="47">
        <f t="shared" si="3"/>
        <v>117.57142857142857</v>
      </c>
      <c r="J36" s="55">
        <v>0</v>
      </c>
      <c r="K36" s="86" t="s">
        <v>187</v>
      </c>
      <c r="L36" s="185"/>
      <c r="M36" s="31" t="s">
        <v>185</v>
      </c>
      <c r="N36" s="36" t="s">
        <v>104</v>
      </c>
      <c r="O36" s="91" t="s">
        <v>214</v>
      </c>
      <c r="P36" s="97"/>
      <c r="Q36" s="29"/>
      <c r="R36" s="20"/>
      <c r="S36" s="40"/>
      <c r="T36" s="21"/>
    </row>
    <row r="37" spans="1:20" ht="54.75" customHeight="1" x14ac:dyDescent="0.25">
      <c r="A37" s="144"/>
      <c r="B37" s="183"/>
      <c r="C37" s="150"/>
      <c r="D37" s="153"/>
      <c r="E37" s="34">
        <v>5</v>
      </c>
      <c r="F37" s="41" t="s">
        <v>131</v>
      </c>
      <c r="G37" s="54">
        <v>42823</v>
      </c>
      <c r="H37" s="54">
        <v>43646</v>
      </c>
      <c r="I37" s="47">
        <f t="shared" si="3"/>
        <v>117.57142857142857</v>
      </c>
      <c r="J37" s="55">
        <v>0</v>
      </c>
      <c r="K37" s="86" t="s">
        <v>188</v>
      </c>
      <c r="L37" s="185"/>
      <c r="M37" s="41" t="s">
        <v>185</v>
      </c>
      <c r="N37" s="46" t="s">
        <v>149</v>
      </c>
      <c r="O37" s="91" t="s">
        <v>214</v>
      </c>
      <c r="P37" s="97"/>
      <c r="Q37" s="29"/>
      <c r="R37" s="20"/>
      <c r="S37" s="40"/>
      <c r="T37" s="21"/>
    </row>
    <row r="38" spans="1:20" ht="69" customHeight="1" x14ac:dyDescent="0.25">
      <c r="A38" s="144"/>
      <c r="B38" s="183"/>
      <c r="C38" s="150"/>
      <c r="D38" s="153"/>
      <c r="E38" s="34">
        <v>6</v>
      </c>
      <c r="F38" s="41" t="s">
        <v>132</v>
      </c>
      <c r="G38" s="54">
        <v>42823</v>
      </c>
      <c r="H38" s="54">
        <v>43646</v>
      </c>
      <c r="I38" s="47">
        <f t="shared" si="3"/>
        <v>117.57142857142857</v>
      </c>
      <c r="J38" s="55">
        <v>0</v>
      </c>
      <c r="K38" s="86" t="s">
        <v>171</v>
      </c>
      <c r="L38" s="185"/>
      <c r="M38" s="48" t="s">
        <v>185</v>
      </c>
      <c r="N38" s="36" t="s">
        <v>69</v>
      </c>
      <c r="O38" s="91" t="s">
        <v>214</v>
      </c>
      <c r="P38" s="97"/>
      <c r="Q38" s="29"/>
      <c r="R38" s="20"/>
      <c r="S38" s="40"/>
      <c r="T38" s="21"/>
    </row>
    <row r="39" spans="1:20" ht="82.5" customHeight="1" x14ac:dyDescent="0.25">
      <c r="A39" s="144"/>
      <c r="B39" s="183"/>
      <c r="C39" s="150"/>
      <c r="D39" s="153"/>
      <c r="E39" s="34">
        <v>7</v>
      </c>
      <c r="F39" s="41" t="s">
        <v>133</v>
      </c>
      <c r="G39" s="54">
        <v>42823</v>
      </c>
      <c r="H39" s="54">
        <v>43646</v>
      </c>
      <c r="I39" s="47">
        <f t="shared" si="3"/>
        <v>117.57142857142857</v>
      </c>
      <c r="J39" s="55">
        <v>0</v>
      </c>
      <c r="K39" s="86" t="s">
        <v>188</v>
      </c>
      <c r="L39" s="185"/>
      <c r="M39" s="56" t="s">
        <v>185</v>
      </c>
      <c r="N39" s="36" t="s">
        <v>70</v>
      </c>
      <c r="O39" s="91" t="s">
        <v>214</v>
      </c>
      <c r="P39" s="97"/>
      <c r="Q39" s="29"/>
      <c r="R39" s="20"/>
      <c r="S39" s="40"/>
      <c r="T39" s="21"/>
    </row>
    <row r="40" spans="1:20" ht="77.25" customHeight="1" x14ac:dyDescent="0.25">
      <c r="A40" s="144"/>
      <c r="B40" s="183"/>
      <c r="C40" s="150"/>
      <c r="D40" s="153"/>
      <c r="E40" s="34">
        <v>8</v>
      </c>
      <c r="F40" s="41" t="s">
        <v>134</v>
      </c>
      <c r="G40" s="54">
        <v>42823</v>
      </c>
      <c r="H40" s="54">
        <v>43646</v>
      </c>
      <c r="I40" s="47">
        <f t="shared" si="3"/>
        <v>117.57142857142857</v>
      </c>
      <c r="J40" s="55">
        <v>0</v>
      </c>
      <c r="K40" s="86" t="s">
        <v>189</v>
      </c>
      <c r="L40" s="185"/>
      <c r="M40" s="56" t="s">
        <v>185</v>
      </c>
      <c r="N40" s="36" t="s">
        <v>71</v>
      </c>
      <c r="O40" s="91" t="s">
        <v>214</v>
      </c>
      <c r="P40" s="97"/>
      <c r="Q40" s="29"/>
      <c r="R40" s="20"/>
      <c r="S40" s="40"/>
      <c r="T40" s="21"/>
    </row>
    <row r="41" spans="1:20" ht="64.5" customHeight="1" x14ac:dyDescent="0.25">
      <c r="A41" s="144"/>
      <c r="B41" s="183"/>
      <c r="C41" s="150"/>
      <c r="D41" s="153"/>
      <c r="E41" s="34">
        <v>9</v>
      </c>
      <c r="F41" s="41" t="s">
        <v>135</v>
      </c>
      <c r="G41" s="54">
        <v>42823</v>
      </c>
      <c r="H41" s="54">
        <v>43646</v>
      </c>
      <c r="I41" s="47">
        <f t="shared" si="3"/>
        <v>117.57142857142857</v>
      </c>
      <c r="J41" s="55">
        <v>0</v>
      </c>
      <c r="K41" s="87" t="s">
        <v>162</v>
      </c>
      <c r="L41" s="185"/>
      <c r="M41" s="56" t="s">
        <v>184</v>
      </c>
      <c r="N41" s="36" t="s">
        <v>76</v>
      </c>
      <c r="O41" s="91" t="s">
        <v>214</v>
      </c>
      <c r="P41" s="97"/>
      <c r="Q41" s="29"/>
      <c r="R41" s="20"/>
      <c r="S41" s="40"/>
      <c r="T41" s="21"/>
    </row>
    <row r="42" spans="1:20" ht="63" customHeight="1" x14ac:dyDescent="0.25">
      <c r="A42" s="144"/>
      <c r="B42" s="183"/>
      <c r="C42" s="150"/>
      <c r="D42" s="153"/>
      <c r="E42" s="34">
        <v>10</v>
      </c>
      <c r="F42" s="41" t="s">
        <v>136</v>
      </c>
      <c r="G42" s="54">
        <v>42823</v>
      </c>
      <c r="H42" s="54">
        <v>43646</v>
      </c>
      <c r="I42" s="47">
        <f t="shared" si="3"/>
        <v>117.57142857142857</v>
      </c>
      <c r="J42" s="55">
        <v>0</v>
      </c>
      <c r="K42" s="87" t="s">
        <v>163</v>
      </c>
      <c r="L42" s="185"/>
      <c r="M42" s="56" t="s">
        <v>184</v>
      </c>
      <c r="N42" s="46" t="s">
        <v>103</v>
      </c>
      <c r="O42" s="91" t="s">
        <v>214</v>
      </c>
      <c r="P42" s="97"/>
      <c r="Q42" s="29"/>
      <c r="R42" s="20"/>
      <c r="S42" s="40"/>
      <c r="T42" s="21"/>
    </row>
    <row r="43" spans="1:20" ht="76.5" customHeight="1" x14ac:dyDescent="0.25">
      <c r="A43" s="144"/>
      <c r="B43" s="183"/>
      <c r="C43" s="150"/>
      <c r="D43" s="153"/>
      <c r="E43" s="34">
        <v>11</v>
      </c>
      <c r="F43" s="41" t="s">
        <v>137</v>
      </c>
      <c r="G43" s="54">
        <v>42823</v>
      </c>
      <c r="H43" s="54">
        <v>43646</v>
      </c>
      <c r="I43" s="47">
        <f t="shared" si="3"/>
        <v>117.57142857142857</v>
      </c>
      <c r="J43" s="55">
        <v>0</v>
      </c>
      <c r="K43" s="87" t="s">
        <v>164</v>
      </c>
      <c r="L43" s="185"/>
      <c r="M43" s="56" t="s">
        <v>184</v>
      </c>
      <c r="N43" s="36" t="s">
        <v>72</v>
      </c>
      <c r="O43" s="72" t="s">
        <v>214</v>
      </c>
      <c r="P43" s="98"/>
      <c r="Q43" s="29"/>
      <c r="R43" s="20"/>
      <c r="S43" s="40"/>
      <c r="T43" s="21"/>
    </row>
    <row r="44" spans="1:20" ht="42.75" customHeight="1" x14ac:dyDescent="0.25">
      <c r="A44" s="181">
        <v>7</v>
      </c>
      <c r="B44" s="182" t="s">
        <v>120</v>
      </c>
      <c r="C44" s="169" t="s">
        <v>61</v>
      </c>
      <c r="D44" s="170" t="s">
        <v>63</v>
      </c>
      <c r="E44" s="34">
        <v>1</v>
      </c>
      <c r="F44" s="39" t="s">
        <v>105</v>
      </c>
      <c r="G44" s="54">
        <v>42823</v>
      </c>
      <c r="H44" s="54">
        <v>43646</v>
      </c>
      <c r="I44" s="47">
        <f t="shared" si="3"/>
        <v>117.57142857142857</v>
      </c>
      <c r="J44" s="64">
        <v>0.3</v>
      </c>
      <c r="K44" s="66"/>
      <c r="L44" s="184">
        <f>(J44+J45+J46+J47)/4</f>
        <v>0.375</v>
      </c>
      <c r="M44" s="89" t="s">
        <v>203</v>
      </c>
      <c r="N44" s="78" t="s">
        <v>138</v>
      </c>
      <c r="O44" s="43" t="s">
        <v>228</v>
      </c>
      <c r="P44" s="99" t="s">
        <v>237</v>
      </c>
      <c r="Q44" s="29"/>
      <c r="R44" s="20"/>
      <c r="S44" s="40"/>
      <c r="T44" s="21"/>
    </row>
    <row r="45" spans="1:20" ht="60" customHeight="1" x14ac:dyDescent="0.25">
      <c r="A45" s="144"/>
      <c r="B45" s="186"/>
      <c r="C45" s="150"/>
      <c r="D45" s="153"/>
      <c r="E45" s="34">
        <v>2</v>
      </c>
      <c r="F45" s="39" t="s">
        <v>107</v>
      </c>
      <c r="G45" s="54">
        <v>42823</v>
      </c>
      <c r="H45" s="54">
        <v>43098</v>
      </c>
      <c r="I45" s="47">
        <f t="shared" si="3"/>
        <v>39.285714285714285</v>
      </c>
      <c r="J45" s="64">
        <v>0.2</v>
      </c>
      <c r="K45" s="66"/>
      <c r="L45" s="185"/>
      <c r="M45" s="49" t="s">
        <v>204</v>
      </c>
      <c r="N45" s="78" t="s">
        <v>226</v>
      </c>
      <c r="O45" s="66" t="s">
        <v>227</v>
      </c>
      <c r="P45" s="100"/>
      <c r="Q45" s="29"/>
      <c r="R45" s="20"/>
      <c r="S45" s="40"/>
      <c r="T45" s="21"/>
    </row>
    <row r="46" spans="1:20" ht="64.5" customHeight="1" x14ac:dyDescent="0.25">
      <c r="A46" s="144"/>
      <c r="B46" s="186"/>
      <c r="C46" s="150"/>
      <c r="D46" s="153"/>
      <c r="E46" s="34">
        <v>3</v>
      </c>
      <c r="F46" s="39" t="s">
        <v>109</v>
      </c>
      <c r="G46" s="54">
        <v>42713</v>
      </c>
      <c r="H46" s="54">
        <v>43098</v>
      </c>
      <c r="I46" s="47">
        <f t="shared" si="3"/>
        <v>55</v>
      </c>
      <c r="J46" s="71">
        <v>0.5</v>
      </c>
      <c r="K46" s="86" t="s">
        <v>192</v>
      </c>
      <c r="L46" s="185"/>
      <c r="M46" s="48" t="s">
        <v>191</v>
      </c>
      <c r="N46" s="46" t="s">
        <v>103</v>
      </c>
      <c r="O46" s="72" t="s">
        <v>229</v>
      </c>
      <c r="P46" s="100"/>
      <c r="Q46" s="29"/>
      <c r="R46" s="20"/>
      <c r="S46" s="40"/>
      <c r="T46" s="21"/>
    </row>
    <row r="47" spans="1:20" ht="123.75" customHeight="1" x14ac:dyDescent="0.25">
      <c r="A47" s="145"/>
      <c r="B47" s="187"/>
      <c r="C47" s="151"/>
      <c r="D47" s="154"/>
      <c r="E47" s="34">
        <v>4</v>
      </c>
      <c r="F47" s="39" t="s">
        <v>106</v>
      </c>
      <c r="G47" s="54">
        <v>42713</v>
      </c>
      <c r="H47" s="54">
        <v>43098</v>
      </c>
      <c r="I47" s="47">
        <f t="shared" si="3"/>
        <v>55</v>
      </c>
      <c r="J47" s="64">
        <v>0.5</v>
      </c>
      <c r="K47" s="86" t="s">
        <v>193</v>
      </c>
      <c r="L47" s="188"/>
      <c r="M47" s="53" t="s">
        <v>205</v>
      </c>
      <c r="N47" s="72" t="s">
        <v>108</v>
      </c>
      <c r="O47" s="43" t="s">
        <v>228</v>
      </c>
      <c r="P47" s="101"/>
      <c r="Q47" s="29"/>
      <c r="R47" s="20"/>
      <c r="S47" s="40"/>
      <c r="T47" s="21"/>
    </row>
    <row r="48" spans="1:20" ht="69" customHeight="1" x14ac:dyDescent="0.25">
      <c r="A48" s="181">
        <v>8</v>
      </c>
      <c r="B48" s="182" t="s">
        <v>115</v>
      </c>
      <c r="C48" s="169" t="s">
        <v>60</v>
      </c>
      <c r="D48" s="191" t="s">
        <v>116</v>
      </c>
      <c r="E48" s="34">
        <v>1</v>
      </c>
      <c r="F48" s="41" t="s">
        <v>111</v>
      </c>
      <c r="G48" s="52">
        <v>42823</v>
      </c>
      <c r="H48" s="52">
        <v>43007</v>
      </c>
      <c r="I48" s="47">
        <f t="shared" si="3"/>
        <v>26.285714285714285</v>
      </c>
      <c r="J48" s="70">
        <v>0.35</v>
      </c>
      <c r="K48" s="86" t="s">
        <v>168</v>
      </c>
      <c r="L48" s="172">
        <f>(J48+J49+J50+J51+J52+J53)/6</f>
        <v>9.1666666666666674E-2</v>
      </c>
      <c r="M48" s="41" t="s">
        <v>176</v>
      </c>
      <c r="N48" s="43" t="s">
        <v>140</v>
      </c>
      <c r="O48" s="90" t="s">
        <v>219</v>
      </c>
      <c r="P48" s="102" t="s">
        <v>236</v>
      </c>
      <c r="Q48" s="29"/>
      <c r="R48" s="20"/>
      <c r="S48" s="40"/>
      <c r="T48" s="21"/>
    </row>
    <row r="49" spans="1:20" ht="84" customHeight="1" x14ac:dyDescent="0.25">
      <c r="A49" s="144"/>
      <c r="B49" s="186"/>
      <c r="C49" s="150"/>
      <c r="D49" s="192"/>
      <c r="E49" s="34">
        <v>2</v>
      </c>
      <c r="F49" s="41" t="s">
        <v>150</v>
      </c>
      <c r="G49" s="54">
        <v>42823</v>
      </c>
      <c r="H49" s="54">
        <v>43069</v>
      </c>
      <c r="I49" s="47">
        <f t="shared" si="3"/>
        <v>35.142857142857146</v>
      </c>
      <c r="J49" s="64">
        <v>0.2</v>
      </c>
      <c r="K49" s="86" t="s">
        <v>194</v>
      </c>
      <c r="L49" s="172"/>
      <c r="M49" s="44" t="s">
        <v>206</v>
      </c>
      <c r="N49" s="36" t="s">
        <v>110</v>
      </c>
      <c r="O49" s="95" t="s">
        <v>230</v>
      </c>
      <c r="P49" s="103"/>
      <c r="Q49" s="29"/>
      <c r="R49" s="20"/>
      <c r="S49" s="40"/>
      <c r="T49" s="21"/>
    </row>
    <row r="50" spans="1:20" ht="54.75" customHeight="1" x14ac:dyDescent="0.25">
      <c r="A50" s="144"/>
      <c r="B50" s="186"/>
      <c r="C50" s="150"/>
      <c r="D50" s="192"/>
      <c r="E50" s="34">
        <v>3</v>
      </c>
      <c r="F50" s="31" t="s">
        <v>112</v>
      </c>
      <c r="G50" s="50">
        <v>43070</v>
      </c>
      <c r="H50" s="50">
        <v>43099</v>
      </c>
      <c r="I50" s="47">
        <f t="shared" si="3"/>
        <v>4.1428571428571432</v>
      </c>
      <c r="J50" s="64">
        <v>0</v>
      </c>
      <c r="K50" s="87" t="s">
        <v>196</v>
      </c>
      <c r="L50" s="172"/>
      <c r="M50" s="60" t="s">
        <v>200</v>
      </c>
      <c r="N50" s="36" t="s">
        <v>69</v>
      </c>
      <c r="O50" s="91" t="s">
        <v>214</v>
      </c>
      <c r="P50" s="103"/>
      <c r="Q50" s="29"/>
      <c r="R50" s="20"/>
      <c r="S50" s="40"/>
      <c r="T50" s="21"/>
    </row>
    <row r="51" spans="1:20" ht="60.75" customHeight="1" x14ac:dyDescent="0.25">
      <c r="A51" s="144"/>
      <c r="B51" s="186"/>
      <c r="C51" s="150"/>
      <c r="D51" s="192"/>
      <c r="E51" s="34">
        <v>4</v>
      </c>
      <c r="F51" s="31" t="s">
        <v>113</v>
      </c>
      <c r="G51" s="50">
        <v>43102</v>
      </c>
      <c r="H51" s="50">
        <v>43131</v>
      </c>
      <c r="I51" s="47">
        <f t="shared" si="3"/>
        <v>4.1428571428571432</v>
      </c>
      <c r="J51" s="87">
        <v>0</v>
      </c>
      <c r="K51" s="87" t="s">
        <v>195</v>
      </c>
      <c r="L51" s="172"/>
      <c r="M51" s="60" t="s">
        <v>201</v>
      </c>
      <c r="N51" s="36" t="s">
        <v>71</v>
      </c>
      <c r="O51" s="91" t="s">
        <v>214</v>
      </c>
      <c r="P51" s="103"/>
      <c r="Q51" s="29"/>
      <c r="R51" s="20"/>
      <c r="S51" s="40"/>
      <c r="T51" s="21"/>
    </row>
    <row r="52" spans="1:20" ht="82.5" customHeight="1" x14ac:dyDescent="0.25">
      <c r="A52" s="144"/>
      <c r="B52" s="186"/>
      <c r="C52" s="150"/>
      <c r="D52" s="192"/>
      <c r="E52" s="34">
        <v>5</v>
      </c>
      <c r="F52" s="31" t="s">
        <v>114</v>
      </c>
      <c r="G52" s="50">
        <v>43132</v>
      </c>
      <c r="H52" s="50">
        <v>43159</v>
      </c>
      <c r="I52" s="47">
        <f t="shared" si="3"/>
        <v>3.8571428571428572</v>
      </c>
      <c r="J52" s="87">
        <v>0</v>
      </c>
      <c r="K52" s="86" t="s">
        <v>197</v>
      </c>
      <c r="L52" s="172"/>
      <c r="M52" s="60" t="s">
        <v>199</v>
      </c>
      <c r="N52" s="36" t="s">
        <v>76</v>
      </c>
      <c r="O52" s="91" t="s">
        <v>214</v>
      </c>
      <c r="P52" s="103"/>
      <c r="Q52" s="29"/>
      <c r="R52" s="20"/>
      <c r="S52" s="40"/>
      <c r="T52" s="21"/>
    </row>
    <row r="53" spans="1:20" ht="45" customHeight="1" x14ac:dyDescent="0.25">
      <c r="A53" s="144"/>
      <c r="B53" s="186"/>
      <c r="C53" s="150"/>
      <c r="D53" s="193"/>
      <c r="E53" s="34">
        <v>6</v>
      </c>
      <c r="F53" s="31" t="s">
        <v>122</v>
      </c>
      <c r="G53" s="50">
        <v>43160</v>
      </c>
      <c r="H53" s="50">
        <v>43189</v>
      </c>
      <c r="I53" s="47">
        <f t="shared" si="3"/>
        <v>4.1428571428571432</v>
      </c>
      <c r="J53" s="87">
        <v>0</v>
      </c>
      <c r="K53" s="86" t="s">
        <v>198</v>
      </c>
      <c r="L53" s="172"/>
      <c r="M53" s="42" t="s">
        <v>207</v>
      </c>
      <c r="N53" s="36" t="s">
        <v>121</v>
      </c>
      <c r="O53" s="66" t="s">
        <v>214</v>
      </c>
      <c r="P53" s="104"/>
      <c r="Q53" s="29"/>
      <c r="R53" s="20"/>
      <c r="S53" s="40"/>
      <c r="T53" s="21"/>
    </row>
    <row r="54" spans="1:20" ht="18.75" customHeight="1" x14ac:dyDescent="0.25">
      <c r="A54" s="3"/>
      <c r="B54" s="4"/>
      <c r="C54" s="24"/>
      <c r="D54" s="4"/>
      <c r="E54" s="3"/>
      <c r="F54" s="4"/>
      <c r="G54" s="5"/>
      <c r="H54" s="5"/>
      <c r="I54" s="6"/>
      <c r="J54" s="7"/>
      <c r="K54" s="4"/>
      <c r="L54" s="8"/>
      <c r="M54" s="9"/>
      <c r="N54" s="57"/>
      <c r="O54" s="57"/>
      <c r="P54" s="4"/>
      <c r="Q54" s="4"/>
      <c r="R54" s="4"/>
      <c r="S54" s="4"/>
      <c r="T54" s="4"/>
    </row>
    <row r="55" spans="1:20" ht="24" customHeight="1" x14ac:dyDescent="0.25">
      <c r="A55" s="190" t="s">
        <v>29</v>
      </c>
      <c r="B55" s="190"/>
      <c r="C55" s="190"/>
      <c r="D55" s="190"/>
      <c r="E55" s="10" t="s">
        <v>30</v>
      </c>
      <c r="F55" s="11">
        <f>L9</f>
        <v>0.29375000000000001</v>
      </c>
      <c r="G55" s="12"/>
      <c r="H55" s="12"/>
      <c r="I55" s="12"/>
      <c r="J55" s="12"/>
      <c r="K55" s="12"/>
      <c r="L55" s="12"/>
      <c r="M55" s="12"/>
      <c r="N55" s="58"/>
      <c r="O55" s="58"/>
      <c r="P55" s="12"/>
      <c r="Q55" s="12"/>
      <c r="R55" s="13"/>
      <c r="S55" s="13"/>
      <c r="T55" s="13"/>
    </row>
    <row r="56" spans="1:20" x14ac:dyDescent="0.25">
      <c r="A56" s="65"/>
      <c r="B56" s="65"/>
      <c r="C56" s="14"/>
      <c r="D56" s="14"/>
      <c r="E56" s="10" t="s">
        <v>31</v>
      </c>
      <c r="F56" s="11">
        <f>L17</f>
        <v>0.14285714285714285</v>
      </c>
      <c r="G56" s="12"/>
      <c r="H56" s="12"/>
      <c r="I56" s="12"/>
      <c r="J56" s="12"/>
      <c r="K56" s="12"/>
      <c r="L56" s="12"/>
      <c r="M56" s="12"/>
      <c r="N56" s="58"/>
      <c r="O56" s="58"/>
      <c r="P56" s="12"/>
      <c r="Q56" s="12"/>
      <c r="R56" s="13"/>
      <c r="S56" s="13"/>
      <c r="T56" s="13"/>
    </row>
    <row r="57" spans="1:20" x14ac:dyDescent="0.25">
      <c r="A57" s="65"/>
      <c r="B57" s="65"/>
      <c r="C57" s="14"/>
      <c r="D57" s="14"/>
      <c r="E57" s="10" t="s">
        <v>32</v>
      </c>
      <c r="F57" s="11">
        <f>L24</f>
        <v>0.11249999999999999</v>
      </c>
      <c r="G57" s="12"/>
      <c r="H57" s="12"/>
      <c r="I57" s="12"/>
      <c r="J57" s="12"/>
      <c r="K57" s="12"/>
      <c r="L57" s="12"/>
      <c r="M57" s="12"/>
      <c r="N57" s="58"/>
      <c r="O57" s="58"/>
      <c r="P57" s="12"/>
      <c r="Q57" s="12"/>
      <c r="R57" s="13"/>
      <c r="S57" s="13"/>
      <c r="T57" s="13"/>
    </row>
    <row r="58" spans="1:20" x14ac:dyDescent="0.25">
      <c r="A58" s="65"/>
      <c r="B58" s="65"/>
      <c r="C58" s="14"/>
      <c r="D58" s="14"/>
      <c r="E58" s="10" t="s">
        <v>33</v>
      </c>
      <c r="F58" s="11">
        <f>L28</f>
        <v>0.5</v>
      </c>
      <c r="G58" s="12"/>
      <c r="H58" s="12"/>
      <c r="I58" s="12"/>
      <c r="J58" s="12"/>
      <c r="K58" s="12"/>
      <c r="L58" s="12"/>
      <c r="M58" s="12"/>
      <c r="N58" s="58"/>
      <c r="O58" s="58"/>
      <c r="P58" s="12"/>
      <c r="Q58" s="12"/>
      <c r="R58" s="13"/>
      <c r="S58" s="13"/>
      <c r="T58" s="13"/>
    </row>
    <row r="59" spans="1:20" x14ac:dyDescent="0.25">
      <c r="A59" s="65"/>
      <c r="B59" s="65"/>
      <c r="C59" s="14"/>
      <c r="D59" s="14"/>
      <c r="E59" s="10" t="s">
        <v>34</v>
      </c>
      <c r="F59" s="11">
        <f>L30</f>
        <v>0.40000000000000008</v>
      </c>
      <c r="G59" s="12"/>
      <c r="H59" s="12"/>
      <c r="I59" s="12"/>
      <c r="J59" s="12"/>
      <c r="K59" s="12"/>
      <c r="L59" s="12"/>
      <c r="M59" s="12"/>
      <c r="N59" s="58"/>
      <c r="O59" s="58"/>
      <c r="P59" s="12"/>
      <c r="Q59" s="12"/>
      <c r="R59" s="13"/>
      <c r="S59" s="13"/>
      <c r="T59" s="13"/>
    </row>
    <row r="60" spans="1:20" x14ac:dyDescent="0.25">
      <c r="A60" s="65"/>
      <c r="B60" s="65"/>
      <c r="C60" s="14"/>
      <c r="D60" s="14"/>
      <c r="E60" s="10" t="s">
        <v>35</v>
      </c>
      <c r="F60" s="11">
        <f>L33</f>
        <v>0.12272727272727274</v>
      </c>
      <c r="G60" s="12"/>
      <c r="H60" s="12"/>
      <c r="I60" s="12"/>
      <c r="J60" s="12"/>
      <c r="K60" s="12"/>
      <c r="L60" s="12"/>
      <c r="M60" s="12"/>
      <c r="N60" s="58"/>
      <c r="O60" s="58"/>
      <c r="P60" s="12"/>
      <c r="Q60" s="12"/>
      <c r="R60" s="13"/>
      <c r="S60" s="13"/>
      <c r="T60" s="13"/>
    </row>
    <row r="61" spans="1:20" x14ac:dyDescent="0.25">
      <c r="A61" s="65"/>
      <c r="B61" s="65"/>
      <c r="C61" s="14"/>
      <c r="D61" s="14"/>
      <c r="E61" s="10" t="s">
        <v>62</v>
      </c>
      <c r="F61" s="11">
        <f>L44</f>
        <v>0.375</v>
      </c>
      <c r="G61" s="12"/>
      <c r="H61" s="12"/>
      <c r="I61" s="12"/>
      <c r="J61" s="12"/>
      <c r="K61" s="12"/>
      <c r="L61" s="12"/>
      <c r="M61" s="12"/>
      <c r="N61" s="58"/>
      <c r="O61" s="58"/>
      <c r="P61" s="12"/>
      <c r="Q61" s="12"/>
      <c r="R61" s="13"/>
      <c r="S61" s="13"/>
      <c r="T61" s="13"/>
    </row>
    <row r="62" spans="1:20" x14ac:dyDescent="0.25">
      <c r="A62" s="65"/>
      <c r="B62" s="65"/>
      <c r="C62" s="14"/>
      <c r="D62" s="14"/>
      <c r="E62" s="10" t="s">
        <v>36</v>
      </c>
      <c r="F62" s="11">
        <f>L48</f>
        <v>9.1666666666666674E-2</v>
      </c>
      <c r="G62" s="12"/>
      <c r="H62" s="12"/>
      <c r="I62" s="12"/>
      <c r="J62" s="12"/>
      <c r="K62" s="12"/>
      <c r="L62" s="12"/>
      <c r="M62" s="12"/>
      <c r="N62" s="58"/>
      <c r="O62" s="58"/>
      <c r="P62" s="12"/>
      <c r="Q62" s="12"/>
      <c r="R62" s="13"/>
      <c r="S62" s="13"/>
      <c r="T62" s="13"/>
    </row>
    <row r="63" spans="1:20" x14ac:dyDescent="0.25">
      <c r="A63" s="65"/>
      <c r="B63" s="65"/>
      <c r="C63" s="14"/>
      <c r="D63" s="14"/>
      <c r="E63" s="10"/>
      <c r="F63" s="11"/>
      <c r="G63" s="12"/>
      <c r="H63" s="12"/>
      <c r="I63" s="12"/>
      <c r="J63" s="12"/>
      <c r="K63" s="12"/>
      <c r="L63" s="12"/>
      <c r="M63" s="12"/>
      <c r="N63" s="58"/>
      <c r="O63" s="58"/>
      <c r="P63" s="12"/>
      <c r="Q63" s="12"/>
      <c r="R63" s="13"/>
      <c r="S63" s="13"/>
      <c r="T63" s="13"/>
    </row>
    <row r="64" spans="1:20" x14ac:dyDescent="0.25">
      <c r="A64" s="65"/>
      <c r="B64" s="65"/>
      <c r="C64" s="14"/>
      <c r="D64" s="14"/>
      <c r="E64" s="10"/>
      <c r="F64" s="11"/>
      <c r="G64" s="12"/>
      <c r="H64" s="12"/>
      <c r="I64" s="12"/>
      <c r="J64" s="12"/>
      <c r="K64" s="12"/>
      <c r="L64" s="12"/>
      <c r="M64" s="12"/>
      <c r="N64" s="58"/>
      <c r="O64" s="58"/>
      <c r="P64" s="12"/>
      <c r="Q64" s="12"/>
      <c r="R64" s="13"/>
      <c r="S64" s="13"/>
      <c r="T64" s="13"/>
    </row>
    <row r="65" spans="1:20" ht="14.45" hidden="1" x14ac:dyDescent="0.3">
      <c r="A65" s="65"/>
      <c r="B65" s="65"/>
      <c r="C65" s="14"/>
      <c r="D65" s="14"/>
      <c r="E65" s="10" t="s">
        <v>37</v>
      </c>
      <c r="F65" s="11" t="e">
        <f>SUM(#REF!)</f>
        <v>#REF!</v>
      </c>
      <c r="G65" s="12"/>
      <c r="H65" s="12"/>
      <c r="I65" s="12"/>
      <c r="J65" s="12"/>
      <c r="K65" s="12"/>
      <c r="L65" s="12"/>
      <c r="M65" s="12"/>
      <c r="N65" s="58"/>
      <c r="O65" s="58"/>
      <c r="P65" s="12"/>
      <c r="Q65" s="12"/>
      <c r="R65" s="13"/>
      <c r="S65" s="13"/>
      <c r="T65" s="13"/>
    </row>
    <row r="66" spans="1:20" ht="14.45" hidden="1" x14ac:dyDescent="0.3">
      <c r="A66" s="65"/>
      <c r="B66" s="65"/>
      <c r="C66" s="14"/>
      <c r="D66" s="14"/>
      <c r="E66" s="10" t="s">
        <v>38</v>
      </c>
      <c r="F66" s="11" t="e">
        <f>SUM(#REF!)</f>
        <v>#REF!</v>
      </c>
      <c r="G66" s="12"/>
      <c r="H66" s="12"/>
      <c r="I66" s="12"/>
      <c r="J66" s="12"/>
      <c r="K66" s="12"/>
      <c r="L66" s="12"/>
      <c r="M66" s="12"/>
      <c r="N66" s="58"/>
      <c r="O66" s="58"/>
      <c r="P66" s="12"/>
      <c r="Q66" s="12"/>
      <c r="R66" s="13"/>
      <c r="S66" s="13"/>
      <c r="T66" s="13"/>
    </row>
    <row r="67" spans="1:20" ht="14.45" hidden="1" x14ac:dyDescent="0.3">
      <c r="A67" s="65"/>
      <c r="B67" s="65"/>
      <c r="C67" s="14"/>
      <c r="D67" s="14"/>
      <c r="E67" s="10" t="s">
        <v>39</v>
      </c>
      <c r="F67" s="11" t="e">
        <f>SUM(#REF!)</f>
        <v>#REF!</v>
      </c>
      <c r="G67" s="12"/>
      <c r="H67" s="12"/>
      <c r="I67" s="12"/>
      <c r="J67" s="12"/>
      <c r="K67" s="12"/>
      <c r="L67" s="12"/>
      <c r="M67" s="12"/>
      <c r="N67" s="58"/>
      <c r="O67" s="58"/>
      <c r="P67" s="12"/>
      <c r="Q67" s="12"/>
      <c r="R67" s="13"/>
      <c r="S67" s="13"/>
      <c r="T67" s="13"/>
    </row>
    <row r="68" spans="1:20" ht="14.45" hidden="1" x14ac:dyDescent="0.3">
      <c r="A68" s="65"/>
      <c r="B68" s="65"/>
      <c r="C68" s="14"/>
      <c r="D68" s="14"/>
      <c r="E68" s="10" t="s">
        <v>40</v>
      </c>
      <c r="F68" s="11" t="e">
        <f>SUM(#REF!)</f>
        <v>#REF!</v>
      </c>
      <c r="G68" s="12"/>
      <c r="H68" s="12"/>
      <c r="I68" s="12"/>
      <c r="J68" s="12"/>
      <c r="K68" s="12"/>
      <c r="L68" s="12"/>
      <c r="M68" s="12"/>
      <c r="N68" s="58"/>
      <c r="O68" s="58"/>
      <c r="P68" s="12"/>
      <c r="Q68" s="12"/>
      <c r="R68" s="13"/>
      <c r="S68" s="13"/>
      <c r="T68" s="13"/>
    </row>
    <row r="69" spans="1:20" ht="14.45" hidden="1" x14ac:dyDescent="0.3">
      <c r="A69" s="65"/>
      <c r="B69" s="65"/>
      <c r="C69" s="14"/>
      <c r="D69" s="14"/>
      <c r="E69" s="10" t="s">
        <v>41</v>
      </c>
      <c r="F69" s="11" t="e">
        <f>SUM(#REF!)</f>
        <v>#REF!</v>
      </c>
      <c r="G69" s="12"/>
      <c r="H69" s="12"/>
      <c r="I69" s="12"/>
      <c r="J69" s="12"/>
      <c r="K69" s="12"/>
      <c r="L69" s="12"/>
      <c r="M69" s="12"/>
      <c r="N69" s="58"/>
      <c r="O69" s="58"/>
      <c r="P69" s="12"/>
      <c r="Q69" s="12"/>
      <c r="R69" s="13"/>
      <c r="S69" s="13"/>
      <c r="T69" s="13"/>
    </row>
    <row r="70" spans="1:20" ht="14.45" hidden="1" x14ac:dyDescent="0.3">
      <c r="A70" s="65"/>
      <c r="B70" s="65"/>
      <c r="C70" s="14"/>
      <c r="D70" s="14"/>
      <c r="E70" s="10" t="s">
        <v>42</v>
      </c>
      <c r="F70" s="11" t="e">
        <f>SUM(#REF!)</f>
        <v>#REF!</v>
      </c>
      <c r="G70" s="12"/>
      <c r="H70" s="12"/>
      <c r="I70" s="12"/>
      <c r="J70" s="12"/>
      <c r="K70" s="12"/>
      <c r="L70" s="12"/>
      <c r="M70" s="12"/>
      <c r="N70" s="58"/>
      <c r="O70" s="58"/>
      <c r="P70" s="12"/>
      <c r="Q70" s="12"/>
      <c r="R70" s="13"/>
      <c r="S70" s="13"/>
      <c r="T70" s="13"/>
    </row>
    <row r="71" spans="1:20" ht="14.45" hidden="1" x14ac:dyDescent="0.3">
      <c r="A71" s="65"/>
      <c r="B71" s="65"/>
      <c r="C71" s="14"/>
      <c r="D71" s="14"/>
      <c r="E71" s="10" t="s">
        <v>43</v>
      </c>
      <c r="F71" s="11" t="e">
        <f>SUM(#REF!)</f>
        <v>#REF!</v>
      </c>
      <c r="G71" s="12"/>
      <c r="H71" s="12"/>
      <c r="I71" s="12"/>
      <c r="J71" s="12"/>
      <c r="K71" s="12"/>
      <c r="L71" s="12"/>
      <c r="M71" s="12"/>
      <c r="N71" s="58"/>
      <c r="O71" s="58"/>
      <c r="P71" s="12"/>
      <c r="Q71" s="12"/>
      <c r="R71" s="13"/>
      <c r="S71" s="13"/>
      <c r="T71" s="13"/>
    </row>
    <row r="72" spans="1:20" ht="14.45" hidden="1" x14ac:dyDescent="0.3">
      <c r="A72" s="65"/>
      <c r="B72" s="65"/>
      <c r="C72" s="14"/>
      <c r="D72" s="14"/>
      <c r="E72" s="10" t="s">
        <v>44</v>
      </c>
      <c r="F72" s="11" t="e">
        <f>SUM(#REF!)</f>
        <v>#REF!</v>
      </c>
      <c r="G72" s="12"/>
      <c r="H72" s="12"/>
      <c r="I72" s="12"/>
      <c r="J72" s="12"/>
      <c r="K72" s="12"/>
      <c r="L72" s="12"/>
      <c r="M72" s="12"/>
      <c r="N72" s="58"/>
      <c r="O72" s="58"/>
      <c r="P72" s="12"/>
      <c r="Q72" s="12"/>
      <c r="R72" s="13"/>
      <c r="S72" s="13"/>
      <c r="T72" s="13"/>
    </row>
    <row r="73" spans="1:20" x14ac:dyDescent="0.25">
      <c r="A73" s="65"/>
      <c r="B73" s="65"/>
      <c r="C73" s="14"/>
      <c r="D73" s="14"/>
      <c r="E73" s="15"/>
      <c r="F73" s="16"/>
      <c r="G73" s="12"/>
      <c r="H73" s="12"/>
      <c r="I73" s="12"/>
      <c r="J73" s="12"/>
      <c r="K73" s="12"/>
      <c r="L73" s="12"/>
      <c r="M73" s="12"/>
      <c r="N73" s="58"/>
      <c r="O73" s="58"/>
      <c r="P73" s="12"/>
      <c r="Q73" s="12"/>
      <c r="R73" s="13"/>
      <c r="S73" s="13"/>
      <c r="T73" s="13"/>
    </row>
    <row r="74" spans="1:20" x14ac:dyDescent="0.25">
      <c r="A74" s="189" t="s">
        <v>45</v>
      </c>
      <c r="B74" s="189"/>
      <c r="C74" s="189"/>
      <c r="D74" s="189"/>
      <c r="E74" s="17">
        <f>SUM(F55:F64)/10</f>
        <v>0.20385010822510824</v>
      </c>
      <c r="F74" s="15" t="s">
        <v>46</v>
      </c>
      <c r="G74" s="12"/>
      <c r="H74" s="12"/>
      <c r="I74" s="12"/>
      <c r="J74" s="12"/>
      <c r="K74" s="12"/>
      <c r="L74" s="12"/>
      <c r="M74" s="12"/>
      <c r="N74" s="58"/>
      <c r="O74" s="58"/>
      <c r="P74" s="12"/>
      <c r="Q74" s="12"/>
      <c r="R74" s="13"/>
      <c r="S74" s="13"/>
      <c r="T74" s="13"/>
    </row>
  </sheetData>
  <mergeCells count="85">
    <mergeCell ref="A74:D74"/>
    <mergeCell ref="A55:D55"/>
    <mergeCell ref="A48:A53"/>
    <mergeCell ref="B48:B53"/>
    <mergeCell ref="C48:C53"/>
    <mergeCell ref="D48:D53"/>
    <mergeCell ref="L48:L53"/>
    <mergeCell ref="A33:A43"/>
    <mergeCell ref="B33:B43"/>
    <mergeCell ref="C33:C43"/>
    <mergeCell ref="D33:D43"/>
    <mergeCell ref="L33:L43"/>
    <mergeCell ref="A44:A47"/>
    <mergeCell ref="B44:B47"/>
    <mergeCell ref="C44:C47"/>
    <mergeCell ref="D44:D47"/>
    <mergeCell ref="L44:L47"/>
    <mergeCell ref="A28:A29"/>
    <mergeCell ref="B28:B29"/>
    <mergeCell ref="C28:C29"/>
    <mergeCell ref="D28:D29"/>
    <mergeCell ref="L28:L29"/>
    <mergeCell ref="A30:A32"/>
    <mergeCell ref="B30:B32"/>
    <mergeCell ref="C30:C32"/>
    <mergeCell ref="D30:D32"/>
    <mergeCell ref="L30:L32"/>
    <mergeCell ref="A17:A23"/>
    <mergeCell ref="B17:B23"/>
    <mergeCell ref="C17:C23"/>
    <mergeCell ref="D17:D23"/>
    <mergeCell ref="L17:L23"/>
    <mergeCell ref="A24:A27"/>
    <mergeCell ref="B24:B27"/>
    <mergeCell ref="C24:C27"/>
    <mergeCell ref="D24:D27"/>
    <mergeCell ref="L24:L27"/>
    <mergeCell ref="T7:T8"/>
    <mergeCell ref="A9:A16"/>
    <mergeCell ref="B9:B16"/>
    <mergeCell ref="C9:C16"/>
    <mergeCell ref="D9:D16"/>
    <mergeCell ref="L9:L16"/>
    <mergeCell ref="N7:N8"/>
    <mergeCell ref="O7:O8"/>
    <mergeCell ref="P7:P8"/>
    <mergeCell ref="Q7:Q8"/>
    <mergeCell ref="R7:R8"/>
    <mergeCell ref="S7:S8"/>
    <mergeCell ref="G7:H7"/>
    <mergeCell ref="I7:I8"/>
    <mergeCell ref="J7:J8"/>
    <mergeCell ref="K7:K8"/>
    <mergeCell ref="L7:L8"/>
    <mergeCell ref="M7:M8"/>
    <mergeCell ref="A7:A8"/>
    <mergeCell ref="B7:B8"/>
    <mergeCell ref="C7:C8"/>
    <mergeCell ref="D7:D8"/>
    <mergeCell ref="E7:E8"/>
    <mergeCell ref="F7:F8"/>
    <mergeCell ref="A4:B4"/>
    <mergeCell ref="C4:G4"/>
    <mergeCell ref="A5:B5"/>
    <mergeCell ref="C5:T5"/>
    <mergeCell ref="A6:O6"/>
    <mergeCell ref="P6:Q6"/>
    <mergeCell ref="R6:T6"/>
    <mergeCell ref="A3:B3"/>
    <mergeCell ref="C3:I3"/>
    <mergeCell ref="J3:K3"/>
    <mergeCell ref="L3:T3"/>
    <mergeCell ref="A1:B1"/>
    <mergeCell ref="K1:S1"/>
    <mergeCell ref="A2:B2"/>
    <mergeCell ref="J2:K2"/>
    <mergeCell ref="L2:T2"/>
    <mergeCell ref="P33:P43"/>
    <mergeCell ref="P44:P47"/>
    <mergeCell ref="P48:P53"/>
    <mergeCell ref="P17:P23"/>
    <mergeCell ref="P10:P16"/>
    <mergeCell ref="P24:P27"/>
    <mergeCell ref="P28:P29"/>
    <mergeCell ref="P31:P32"/>
  </mergeCells>
  <dataValidations count="1">
    <dataValidation type="date" operator="greaterThanOrEqual" allowBlank="1" showInputMessage="1" showErrorMessage="1" sqref="G9:G53 E9:E59">
      <formula1>41426</formula1>
    </dataValidation>
  </dataValidations>
  <hyperlinks>
    <hyperlink ref="O9" r:id="rId1"/>
  </hyperlinks>
  <printOptions verticalCentered="1"/>
  <pageMargins left="0.39370078740157483" right="0.19685039370078741" top="0.59055118110236227" bottom="0.39370078740157483" header="0.31496062992125984" footer="0.31496062992125984"/>
  <pageSetup paperSize="5" scale="6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18"/>
  <sheetViews>
    <sheetView workbookViewId="0">
      <selection activeCell="A16" sqref="A16:G18"/>
    </sheetView>
  </sheetViews>
  <sheetFormatPr baseColWidth="10" defaultRowHeight="15" x14ac:dyDescent="0.25"/>
  <sheetData>
    <row r="7" spans="1:7" x14ac:dyDescent="0.25">
      <c r="A7" s="194" t="s">
        <v>90</v>
      </c>
      <c r="B7" s="194"/>
      <c r="C7" s="194"/>
      <c r="D7" s="194"/>
      <c r="E7" s="194"/>
      <c r="F7" s="194"/>
      <c r="G7" s="194"/>
    </row>
    <row r="8" spans="1:7" x14ac:dyDescent="0.25">
      <c r="A8" s="194"/>
      <c r="B8" s="194"/>
      <c r="C8" s="194"/>
      <c r="D8" s="194"/>
      <c r="E8" s="194"/>
      <c r="F8" s="194"/>
      <c r="G8" s="194"/>
    </row>
    <row r="9" spans="1:7" x14ac:dyDescent="0.25">
      <c r="A9" s="194"/>
      <c r="B9" s="194"/>
      <c r="C9" s="194"/>
      <c r="D9" s="194"/>
      <c r="E9" s="194"/>
      <c r="F9" s="194"/>
      <c r="G9" s="194"/>
    </row>
    <row r="10" spans="1:7" x14ac:dyDescent="0.25">
      <c r="A10" s="195" t="s">
        <v>91</v>
      </c>
      <c r="B10" s="196"/>
      <c r="C10" s="196"/>
      <c r="D10" s="196"/>
      <c r="E10" s="196"/>
      <c r="F10" s="196"/>
      <c r="G10" s="197"/>
    </row>
    <row r="11" spans="1:7" x14ac:dyDescent="0.25">
      <c r="A11" s="198"/>
      <c r="B11" s="199"/>
      <c r="C11" s="199"/>
      <c r="D11" s="199"/>
      <c r="E11" s="199"/>
      <c r="F11" s="199"/>
      <c r="G11" s="200"/>
    </row>
    <row r="12" spans="1:7" x14ac:dyDescent="0.25">
      <c r="A12" s="201"/>
      <c r="B12" s="202"/>
      <c r="C12" s="202"/>
      <c r="D12" s="202"/>
      <c r="E12" s="202"/>
      <c r="F12" s="202"/>
      <c r="G12" s="203"/>
    </row>
    <row r="13" spans="1:7" x14ac:dyDescent="0.25">
      <c r="A13" s="194" t="s">
        <v>92</v>
      </c>
      <c r="B13" s="194"/>
      <c r="C13" s="194"/>
      <c r="D13" s="194"/>
      <c r="E13" s="194"/>
      <c r="F13" s="194"/>
      <c r="G13" s="194"/>
    </row>
    <row r="14" spans="1:7" x14ac:dyDescent="0.25">
      <c r="A14" s="194"/>
      <c r="B14" s="194"/>
      <c r="C14" s="194"/>
      <c r="D14" s="194"/>
      <c r="E14" s="194"/>
      <c r="F14" s="194"/>
      <c r="G14" s="194"/>
    </row>
    <row r="15" spans="1:7" x14ac:dyDescent="0.25">
      <c r="A15" s="194"/>
      <c r="B15" s="194"/>
      <c r="C15" s="194"/>
      <c r="D15" s="194"/>
      <c r="E15" s="194"/>
      <c r="F15" s="194"/>
      <c r="G15" s="194"/>
    </row>
    <row r="16" spans="1:7" x14ac:dyDescent="0.25">
      <c r="A16" s="194" t="s">
        <v>93</v>
      </c>
      <c r="B16" s="194"/>
      <c r="C16" s="194"/>
      <c r="D16" s="194"/>
      <c r="E16" s="194"/>
      <c r="F16" s="194"/>
      <c r="G16" s="194"/>
    </row>
    <row r="17" spans="1:7" x14ac:dyDescent="0.25">
      <c r="A17" s="194"/>
      <c r="B17" s="194"/>
      <c r="C17" s="194"/>
      <c r="D17" s="194"/>
      <c r="E17" s="194"/>
      <c r="F17" s="194"/>
      <c r="G17" s="194"/>
    </row>
    <row r="18" spans="1:7" x14ac:dyDescent="0.25">
      <c r="A18" s="194"/>
      <c r="B18" s="194"/>
      <c r="C18" s="194"/>
      <c r="D18" s="194"/>
      <c r="E18" s="194"/>
      <c r="F18" s="194"/>
      <c r="G18" s="194"/>
    </row>
  </sheetData>
  <mergeCells count="4">
    <mergeCell ref="A7:G9"/>
    <mergeCell ref="A10:G12"/>
    <mergeCell ref="A13:G15"/>
    <mergeCell ref="A16:G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4to Trimestre 2016</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Leonardo David Paternina Mecias</cp:lastModifiedBy>
  <cp:lastPrinted>2017-02-08T19:59:31Z</cp:lastPrinted>
  <dcterms:created xsi:type="dcterms:W3CDTF">2016-07-06T19:37:36Z</dcterms:created>
  <dcterms:modified xsi:type="dcterms:W3CDTF">2017-08-08T20:36:46Z</dcterms:modified>
</cp:coreProperties>
</file>