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casagual\Documents\2020\informe de gestion\Ingresos\"/>
    </mc:Choice>
  </mc:AlternateContent>
  <bookViews>
    <workbookView xWindow="0" yWindow="0" windowWidth="20490" windowHeight="7455" firstSheet="12" activeTab="12"/>
  </bookViews>
  <sheets>
    <sheet name="enero" sheetId="1" state="hidden" r:id="rId1"/>
    <sheet name="Febrero" sheetId="4" r:id="rId2"/>
    <sheet name="Marzo" sheetId="5" r:id="rId3"/>
    <sheet name="Abril" sheetId="6" r:id="rId4"/>
    <sheet name="Mayo" sheetId="7" state="hidden" r:id="rId5"/>
    <sheet name="diciembre" sheetId="15" state="hidden" r:id="rId6"/>
    <sheet name="junio" sheetId="9" state="hidden" r:id="rId7"/>
    <sheet name="julio" sheetId="10" state="hidden" r:id="rId8"/>
    <sheet name="Agosto" sheetId="11" state="hidden" r:id="rId9"/>
    <sheet name="Septiembre" sheetId="12" state="hidden" r:id="rId10"/>
    <sheet name="Octubre" sheetId="13" state="hidden" r:id="rId11"/>
    <sheet name="Noviembre" sheetId="14" state="hidden" r:id="rId12"/>
    <sheet name="general" sheetId="2" r:id="rId13"/>
    <sheet name="RESUMEN" sheetId="8" r:id="rId14"/>
    <sheet name="Hoja2" sheetId="3" state="hidden" r:id="rId15"/>
  </sheets>
  <externalReferences>
    <externalReference r:id="rId16"/>
    <externalReference r:id="rId17"/>
    <externalReference r:id="rId18"/>
    <externalReference r:id="rId19"/>
  </externalReferences>
  <definedNames>
    <definedName name="_xlnm._FilterDatabase" localSheetId="5" hidden="1">diciembre!$A$1:$AS$50</definedName>
    <definedName name="_xlnm._FilterDatabase" localSheetId="0" hidden="1">enero!$A$17:$AR$48</definedName>
    <definedName name="_xlnm._FilterDatabase" localSheetId="12" hidden="1">general!$A$5:$Z$41</definedName>
    <definedName name="_xlnm._FilterDatabase" localSheetId="4" hidden="1">Mayo!$A$1:$AE$37</definedName>
  </definedNames>
  <calcPr calcId="152511"/>
</workbook>
</file>

<file path=xl/calcChain.xml><?xml version="1.0" encoding="utf-8"?>
<calcChain xmlns="http://schemas.openxmlformats.org/spreadsheetml/2006/main">
  <c r="C4" i="8" l="1"/>
  <c r="C3" i="8"/>
  <c r="B4" i="8"/>
  <c r="B3" i="8"/>
  <c r="A4" i="8"/>
  <c r="A3" i="8"/>
  <c r="C5" i="8"/>
  <c r="B5" i="8"/>
  <c r="R33" i="2" l="1"/>
  <c r="R23" i="2"/>
  <c r="R7" i="2"/>
  <c r="R6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4" i="2"/>
  <c r="R25" i="2"/>
  <c r="R26" i="2"/>
  <c r="R27" i="2"/>
  <c r="R28" i="2"/>
  <c r="R29" i="2"/>
  <c r="R30" i="2"/>
  <c r="R31" i="2"/>
  <c r="R32" i="2"/>
  <c r="R34" i="2"/>
  <c r="R35" i="2"/>
  <c r="R36" i="2"/>
  <c r="R37" i="2"/>
  <c r="R38" i="2"/>
  <c r="R39" i="2"/>
  <c r="R40" i="2"/>
  <c r="R41" i="2"/>
  <c r="R42" i="2"/>
  <c r="R8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12" i="2"/>
  <c r="Q11" i="2" l="1"/>
  <c r="Q10" i="2" s="1"/>
  <c r="Q9" i="2" s="1"/>
  <c r="Q8" i="2" s="1"/>
  <c r="Q7" i="2" l="1"/>
  <c r="Q6" i="2" s="1"/>
  <c r="P7" i="2"/>
  <c r="P18" i="2"/>
  <c r="P16" i="2"/>
  <c r="P15" i="2"/>
  <c r="P14" i="2"/>
  <c r="P13" i="2"/>
  <c r="P17" i="2" l="1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12" i="2"/>
  <c r="P11" i="2" s="1"/>
  <c r="P6" i="2"/>
  <c r="P10" i="2" l="1"/>
  <c r="P9" i="2" s="1"/>
  <c r="P8" i="2" s="1"/>
  <c r="O16" i="2"/>
  <c r="O15" i="2"/>
  <c r="O14" i="2"/>
  <c r="O13" i="2"/>
  <c r="O19" i="2"/>
  <c r="O17" i="2" l="1"/>
  <c r="O18" i="2"/>
  <c r="O20" i="2"/>
  <c r="O21" i="2"/>
  <c r="O22" i="2"/>
  <c r="O23" i="2"/>
  <c r="O24" i="2"/>
  <c r="O25" i="2"/>
  <c r="O26" i="2"/>
  <c r="O27" i="2"/>
  <c r="O28" i="2"/>
  <c r="O29" i="2"/>
  <c r="O30" i="2"/>
  <c r="O31" i="2"/>
  <c r="O33" i="2"/>
  <c r="O34" i="2"/>
  <c r="O35" i="2"/>
  <c r="O36" i="2"/>
  <c r="O37" i="2"/>
  <c r="O38" i="2"/>
  <c r="O39" i="2"/>
  <c r="O40" i="2"/>
  <c r="O41" i="2"/>
  <c r="O42" i="2"/>
  <c r="O12" i="2"/>
  <c r="O7" i="2"/>
  <c r="O6" i="2" s="1"/>
  <c r="O11" i="2" l="1"/>
  <c r="O10" i="2" s="1"/>
  <c r="O9" i="2" s="1"/>
  <c r="O8" i="2" s="1"/>
  <c r="N32" i="2"/>
  <c r="N7" i="2"/>
  <c r="N16" i="2"/>
  <c r="N15" i="2"/>
  <c r="N14" i="2"/>
  <c r="N13" i="2"/>
  <c r="N12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3" i="2"/>
  <c r="N34" i="2"/>
  <c r="N35" i="2"/>
  <c r="N36" i="2"/>
  <c r="N37" i="2"/>
  <c r="N38" i="2"/>
  <c r="N39" i="2"/>
  <c r="N40" i="2"/>
  <c r="N41" i="2"/>
  <c r="N42" i="2"/>
  <c r="M7" i="2"/>
  <c r="N11" i="2" l="1"/>
  <c r="N10" i="2" s="1"/>
  <c r="N9" i="2" s="1"/>
  <c r="N8" i="2" s="1"/>
  <c r="N6" i="2" l="1"/>
  <c r="M38" i="2" l="1"/>
  <c r="AC6" i="11"/>
  <c r="K7" i="2" l="1"/>
  <c r="K6" i="2" s="1"/>
  <c r="L42" i="2"/>
  <c r="Z3" i="11"/>
  <c r="Z4" i="11"/>
  <c r="Z5" i="11"/>
  <c r="Z6" i="11"/>
  <c r="Z7" i="11"/>
  <c r="Z8" i="11"/>
  <c r="Z9" i="11"/>
  <c r="Z10" i="11"/>
  <c r="Z11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2" i="11"/>
  <c r="J7" i="2"/>
  <c r="I7" i="2"/>
  <c r="G7" i="2"/>
  <c r="H7" i="2"/>
  <c r="L7" i="2"/>
  <c r="M6" i="2"/>
  <c r="M16" i="2"/>
  <c r="M15" i="2"/>
  <c r="M17" i="2"/>
  <c r="M14" i="2"/>
  <c r="M13" i="2"/>
  <c r="M35" i="2" l="1"/>
  <c r="M36" i="2"/>
  <c r="M3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12" i="2"/>
  <c r="M11" i="2" l="1"/>
  <c r="M10" i="2" s="1"/>
  <c r="M9" i="2" l="1"/>
  <c r="M8" i="2" s="1"/>
  <c r="L16" i="2"/>
  <c r="L15" i="2"/>
  <c r="L14" i="2"/>
  <c r="L13" i="2"/>
  <c r="L28" i="2" l="1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21" i="2"/>
  <c r="L22" i="2"/>
  <c r="L23" i="2"/>
  <c r="L24" i="2"/>
  <c r="L25" i="2"/>
  <c r="L26" i="2"/>
  <c r="L27" i="2"/>
  <c r="L17" i="2"/>
  <c r="L18" i="2"/>
  <c r="L19" i="2"/>
  <c r="L20" i="2"/>
  <c r="L12" i="2"/>
  <c r="L11" i="2" l="1"/>
  <c r="L10" i="2" s="1"/>
  <c r="K32" i="2"/>
  <c r="K33" i="2"/>
  <c r="K34" i="2"/>
  <c r="K38" i="2"/>
  <c r="K15" i="2"/>
  <c r="K12" i="2"/>
  <c r="K40" i="2"/>
  <c r="K41" i="2"/>
  <c r="K31" i="2"/>
  <c r="K29" i="2"/>
  <c r="K28" i="2"/>
  <c r="K27" i="2"/>
  <c r="K23" i="2"/>
  <c r="K22" i="2"/>
  <c r="K21" i="2"/>
  <c r="K20" i="2"/>
  <c r="K19" i="2"/>
  <c r="K13" i="2"/>
  <c r="K17" i="2"/>
  <c r="K16" i="2"/>
  <c r="K14" i="2"/>
  <c r="L9" i="2" l="1"/>
  <c r="K30" i="2"/>
  <c r="K35" i="2"/>
  <c r="K36" i="2"/>
  <c r="K37" i="2"/>
  <c r="K39" i="2"/>
  <c r="K18" i="2"/>
  <c r="K24" i="2"/>
  <c r="K25" i="2"/>
  <c r="K26" i="2"/>
  <c r="K11" i="2"/>
  <c r="K10" i="2" s="1"/>
  <c r="K9" i="2" s="1"/>
  <c r="L8" i="2" l="1"/>
  <c r="K8" i="2" l="1"/>
  <c r="J28" i="2"/>
  <c r="L6" i="2" l="1"/>
  <c r="J21" i="2"/>
  <c r="J16" i="2"/>
  <c r="J15" i="2"/>
  <c r="J13" i="2"/>
  <c r="E7" i="2" l="1"/>
  <c r="S7" i="2" s="1"/>
  <c r="E8" i="2"/>
  <c r="S8" i="2" s="1"/>
  <c r="E9" i="2"/>
  <c r="S9" i="2" s="1"/>
  <c r="E10" i="2"/>
  <c r="E11" i="2"/>
  <c r="E12" i="2"/>
  <c r="E13" i="2"/>
  <c r="S13" i="2" s="1"/>
  <c r="E14" i="2"/>
  <c r="S14" i="2" s="1"/>
  <c r="E15" i="2"/>
  <c r="S15" i="2" s="1"/>
  <c r="E16" i="2"/>
  <c r="S16" i="2" s="1"/>
  <c r="E17" i="2"/>
  <c r="S17" i="2" s="1"/>
  <c r="E18" i="2"/>
  <c r="S18" i="2" s="1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S33" i="2" s="1"/>
  <c r="E34" i="2"/>
  <c r="E35" i="2"/>
  <c r="E36" i="2"/>
  <c r="E37" i="2"/>
  <c r="E38" i="2"/>
  <c r="E39" i="2"/>
  <c r="E40" i="2"/>
  <c r="E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6" i="2"/>
  <c r="J19" i="2"/>
  <c r="J17" i="2"/>
  <c r="J20" i="2"/>
  <c r="J22" i="2"/>
  <c r="J23" i="2"/>
  <c r="J24" i="2"/>
  <c r="J25" i="2"/>
  <c r="J26" i="2"/>
  <c r="J27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14" i="2"/>
  <c r="J12" i="2"/>
  <c r="S10" i="2" l="1"/>
  <c r="S11" i="2"/>
  <c r="J18" i="2"/>
  <c r="J11" i="2"/>
  <c r="J10" i="2" s="1"/>
  <c r="J9" i="2" s="1"/>
  <c r="J8" i="2" l="1"/>
  <c r="J6" i="2" s="1"/>
  <c r="I16" i="2"/>
  <c r="I13" i="2"/>
  <c r="I22" i="2" l="1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17" i="2"/>
  <c r="I19" i="2"/>
  <c r="I20" i="2"/>
  <c r="I21" i="2"/>
  <c r="I14" i="2"/>
  <c r="I15" i="2"/>
  <c r="I12" i="2"/>
  <c r="I18" i="2" l="1"/>
  <c r="I11" i="2"/>
  <c r="I10" i="2" s="1"/>
  <c r="I9" i="2" s="1"/>
  <c r="I8" i="2" l="1"/>
  <c r="I6" i="2" s="1"/>
  <c r="H17" i="2"/>
  <c r="H15" i="2"/>
  <c r="H14" i="2"/>
  <c r="H13" i="2"/>
  <c r="H29" i="2" l="1"/>
  <c r="H30" i="2"/>
  <c r="H31" i="2"/>
  <c r="H32" i="2"/>
  <c r="H33" i="2"/>
  <c r="H34" i="2"/>
  <c r="H35" i="2"/>
  <c r="H36" i="2"/>
  <c r="H37" i="2"/>
  <c r="H38" i="2"/>
  <c r="H39" i="2"/>
  <c r="H40" i="2"/>
  <c r="H41" i="2"/>
  <c r="H20" i="2"/>
  <c r="H21" i="2"/>
  <c r="H22" i="2"/>
  <c r="H23" i="2"/>
  <c r="H24" i="2"/>
  <c r="H25" i="2"/>
  <c r="H26" i="2"/>
  <c r="H27" i="2"/>
  <c r="H28" i="2"/>
  <c r="H19" i="2"/>
  <c r="H16" i="2"/>
  <c r="H12" i="2"/>
  <c r="H18" i="2" l="1"/>
  <c r="H11" i="2"/>
  <c r="H10" i="2" s="1"/>
  <c r="H9" i="2" s="1"/>
  <c r="G21" i="2"/>
  <c r="G16" i="2"/>
  <c r="G15" i="2"/>
  <c r="G14" i="2"/>
  <c r="G13" i="2"/>
  <c r="G12" i="2"/>
  <c r="G19" i="2"/>
  <c r="G20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F12" i="2"/>
  <c r="F13" i="2"/>
  <c r="F14" i="2"/>
  <c r="F15" i="2"/>
  <c r="F16" i="2"/>
  <c r="F17" i="2"/>
  <c r="F18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11" i="2"/>
  <c r="F7" i="2"/>
  <c r="F8" i="2"/>
  <c r="F9" i="2"/>
  <c r="F6" i="2"/>
  <c r="H8" i="2" l="1"/>
  <c r="H6" i="2" s="1"/>
  <c r="G11" i="2"/>
  <c r="G18" i="2"/>
  <c r="G17" i="2" s="1"/>
  <c r="F10" i="2"/>
  <c r="G10" i="2" l="1"/>
  <c r="G9" i="2" s="1"/>
  <c r="G8" i="2" l="1"/>
  <c r="G6" i="2" l="1"/>
  <c r="V7" i="2" l="1"/>
  <c r="S6" i="2" l="1"/>
</calcChain>
</file>

<file path=xl/sharedStrings.xml><?xml version="1.0" encoding="utf-8"?>
<sst xmlns="http://schemas.openxmlformats.org/spreadsheetml/2006/main" count="2251" uniqueCount="297">
  <si>
    <t>19-12-00</t>
  </si>
  <si>
    <t>INSTITUTO NACIONAL DE VIGILANCIA DE MEDICAMENTOS Y ALIMENTOS - INVIMA</t>
  </si>
  <si>
    <t>Año Fiscal</t>
  </si>
  <si>
    <t>2020</t>
  </si>
  <si>
    <t/>
  </si>
  <si>
    <t>Mes</t>
  </si>
  <si>
    <t>Enero</t>
  </si>
  <si>
    <t>Posición Institucional .</t>
  </si>
  <si>
    <t>19-12-00 - INSTITUTO NACIONAL DE VIGILANCIA DE MEDICAMENTOS Y ALIMENTOS - INVIMA</t>
  </si>
  <si>
    <t>Nivel Catálogo de Ingresos:</t>
  </si>
  <si>
    <t>Desagregado</t>
  </si>
  <si>
    <t>Fuente de Financiación:</t>
  </si>
  <si>
    <t>Nación y Propios</t>
  </si>
  <si>
    <t>IDENTIFICACION</t>
  </si>
  <si>
    <t>DESCRIPCION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</si>
  <si>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</si>
  <si>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</si>
  <si>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</si>
  <si>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</si>
  <si>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</si>
  <si>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</si>
  <si>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</si>
  <si>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</si>
  <si>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</si>
  <si>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</si>
  <si>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</si>
  <si>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</si>
  <si>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</si>
  <si>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</si>
  <si>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</si>
  <si>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</si>
  <si>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</si>
  <si>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</si>
  <si>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</si>
  <si>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RECURSOS PROPIOS DE ESTABLECIMIENTOS PÚBLICOS</t>
  </si>
  <si>
    <t>INGRESOS CORRIENTES</t>
  </si>
  <si>
    <t>INGRESOS NO TRIBUTARIOS</t>
  </si>
  <si>
    <t>TASAS Y DERECHOS ADMINISTRATIVOS</t>
  </si>
  <si>
    <t>EXPEDICIÓN DE INFORMACIÓN NO SUJETA A RESERVA LEGAL</t>
  </si>
  <si>
    <t>EXPEDICIÓN DE REGISTROS SANITARIOS</t>
  </si>
  <si>
    <t>RENOVACIÓN DE LA CAPACIDAD DE LABORATORIOS</t>
  </si>
  <si>
    <t>REALIZACIÓN DE EXÁMENES DE LABORATORIO</t>
  </si>
  <si>
    <t>EXPEDICIÓN DE CERTIFICADOS DE REGISTRO SANITARIO</t>
  </si>
  <si>
    <t>MULTAS, SANCIONES E INTERESES DE MORA</t>
  </si>
  <si>
    <t>MULTAS Y SANCIONES</t>
  </si>
  <si>
    <t>SANCIONES CONTRACTUALES</t>
  </si>
  <si>
    <t>SANCIONES ADMINISTRATIVAS</t>
  </si>
  <si>
    <t>INTERESES DE MORA</t>
  </si>
  <si>
    <t>VENTA DE BIENES Y SERVICIOS</t>
  </si>
  <si>
    <t>VENTAS INCIDENTALES DE ESTABLECIMIENTO NO DE MERCADO</t>
  </si>
  <si>
    <t>PRODUCTOS METÁLICOS, MAQUINARIA Y EQUIPO</t>
  </si>
  <si>
    <t>EQUIPO Y APARATOS DE RADIO, TELEVISIÓN Y COMUNICACIONES</t>
  </si>
  <si>
    <t>TARJETAS CON BANDAS MAGNÉTICAS O PLAQUETAS (CHIP)</t>
  </si>
  <si>
    <t>SERVICIOS PRESTADOS A LAS EMPRESAS Y SERVICIOS DE PRODUCCIÓN</t>
  </si>
  <si>
    <t>OTROS SERVICIOS DE FABRICACIÓN; SERVICIOS DE EDICIÓN, IMPRESIÓN Y REPRODUCCIÓN; SERVICIOS DE RECUPERACIÓN DE MATERIALES</t>
  </si>
  <si>
    <t>SERVICIOS DE EDICIÓN, IMPRESIÓN Y REPRODUCCIÓN</t>
  </si>
  <si>
    <t>TRANSFERENCIAS CORRIENTES</t>
  </si>
  <si>
    <t>RECURSOS DE CAPITAL</t>
  </si>
  <si>
    <t>EXCEDENTES FINANCIEROS</t>
  </si>
  <si>
    <t>RENDIMIENTOS FINANCIEROS</t>
  </si>
  <si>
    <t>RECURSOS DE LA ENTIDAD</t>
  </si>
  <si>
    <t>DEPÓSITOS</t>
  </si>
  <si>
    <t>INTERESES SOBRE DEPÓSITOS EN INSTITUCIONES FINANCIERAS</t>
  </si>
  <si>
    <t>Ejecución Presupuestal de Ingresos</t>
  </si>
  <si>
    <t xml:space="preserve">PROGRAMACION </t>
  </si>
  <si>
    <t>EJECUCIÓN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</si>
  <si>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</si>
  <si>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</si>
  <si>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</si>
  <si>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</si>
  <si>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</si>
  <si>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</si>
  <si>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</si>
  <si>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</si>
  <si>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</si>
  <si>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</si>
  <si>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</si>
  <si>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</si>
  <si>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 xml:space="preserve">RECAUDO EN EFECTIVO ACUMULADO </t>
  </si>
  <si>
    <t>3-1</t>
  </si>
  <si>
    <t>3-1-1-1-2</t>
  </si>
  <si>
    <t>3-1-1-2</t>
  </si>
  <si>
    <t>3-1-1-2-2</t>
  </si>
  <si>
    <t>3-1-1-2-5</t>
  </si>
  <si>
    <t>Vigencia: 01-01-2020 al 31-12-2020</t>
  </si>
  <si>
    <t>3-1-1-1</t>
  </si>
  <si>
    <t>3-1-1-2-5-1-1</t>
  </si>
  <si>
    <t>3-1-1-2-5-1-1-2</t>
  </si>
  <si>
    <t>3-1-1-2-5-1-1-2-1</t>
  </si>
  <si>
    <t>3-1-1</t>
  </si>
  <si>
    <t>Rubro</t>
  </si>
  <si>
    <t>Des5</t>
  </si>
  <si>
    <t>Des6</t>
  </si>
  <si>
    <t>RUBRO</t>
  </si>
  <si>
    <t>3-1-1-1-2-2</t>
  </si>
  <si>
    <t>3-1-1-1-2-2-25</t>
  </si>
  <si>
    <t>3-1-1-1-2-2-29</t>
  </si>
  <si>
    <t>3-1-1-1-2-2-30</t>
  </si>
  <si>
    <t>3-1-1-1-2-2-31</t>
  </si>
  <si>
    <t>3-1-1-1-2-2-32</t>
  </si>
  <si>
    <t>3-1-1-1-2-3</t>
  </si>
  <si>
    <t>3-1-1-1-2-3-1</t>
  </si>
  <si>
    <t>3-1-1-1-2-3-1-3</t>
  </si>
  <si>
    <t>SANCIONES DISCIPLINARIAS</t>
  </si>
  <si>
    <t>3-1-1-1-2-3-1-4</t>
  </si>
  <si>
    <t>3-1-1-1-2-3-1-5</t>
  </si>
  <si>
    <t>3-1-1-1-2-3-2</t>
  </si>
  <si>
    <t>3-1-1-1-2-5</t>
  </si>
  <si>
    <t>3-1-1-1-2-5-2</t>
  </si>
  <si>
    <t>3-1-1-1-2-5-2-4</t>
  </si>
  <si>
    <t>3-1-1-1-2-5-2-4-7</t>
  </si>
  <si>
    <t>3-1-1-1-2-5-2-4-7-9</t>
  </si>
  <si>
    <t>3-1-1-1-2-5-2-8</t>
  </si>
  <si>
    <t>3-1-1-1-2-5-2-8-9</t>
  </si>
  <si>
    <t>3-1-1-1-2-5-2-8-9-1</t>
  </si>
  <si>
    <t>3-1-1-1-2-6</t>
  </si>
  <si>
    <t>3-1-1-2-5-1</t>
  </si>
  <si>
    <t>3-1-1-2-5-1-2</t>
  </si>
  <si>
    <t>3-1-1-2-5-1-2-1</t>
  </si>
  <si>
    <t>3-1-1-2-13</t>
  </si>
  <si>
    <t>REINTEGROS Y OTROS RECURSOS NO APROPIADOS</t>
  </si>
  <si>
    <t>3-1-1-2-13-1</t>
  </si>
  <si>
    <t>REINTEGROS</t>
  </si>
  <si>
    <t>3-1-1-2-13-1-1</t>
  </si>
  <si>
    <t>REINTEGROS INCAPACIDADES</t>
  </si>
  <si>
    <t>3-1-1-2-13-1-3</t>
  </si>
  <si>
    <t>REINTEGROS GASTOS DE FUNCIONAMIENTO</t>
  </si>
  <si>
    <t>3</t>
  </si>
  <si>
    <t>1</t>
  </si>
  <si>
    <t>01</t>
  </si>
  <si>
    <t>02</t>
  </si>
  <si>
    <t>2</t>
  </si>
  <si>
    <t>25</t>
  </si>
  <si>
    <t>29</t>
  </si>
  <si>
    <t>30</t>
  </si>
  <si>
    <t>31</t>
  </si>
  <si>
    <t>32</t>
  </si>
  <si>
    <t>03</t>
  </si>
  <si>
    <t>04</t>
  </si>
  <si>
    <t>05</t>
  </si>
  <si>
    <t>5</t>
  </si>
  <si>
    <t>7</t>
  </si>
  <si>
    <t>9</t>
  </si>
  <si>
    <t>08</t>
  </si>
  <si>
    <t>6</t>
  </si>
  <si>
    <t>13</t>
  </si>
  <si>
    <t>rubro</t>
  </si>
  <si>
    <t>Aforo vigente</t>
  </si>
  <si>
    <t>Recaudo en efectivo acumulado neto</t>
  </si>
  <si>
    <t>Total Ingresos</t>
  </si>
  <si>
    <t>REINTEGROS GASTOS DE INVERSION</t>
  </si>
  <si>
    <t>----------</t>
  </si>
  <si>
    <t>Des8</t>
  </si>
  <si>
    <t>3-1-1-2-13-1-5</t>
  </si>
  <si>
    <t xml:space="preserve">REINTEGROS GASTOS DE INVERSION </t>
  </si>
  <si>
    <t>3-1-01-2-13-1-5</t>
  </si>
  <si>
    <t>RECURSOS DE CAPITAL DE LA NACIÓN</t>
  </si>
  <si>
    <t>0,00</t>
  </si>
  <si>
    <t>550.802.108,62</t>
  </si>
  <si>
    <t>-550.802.108,62</t>
  </si>
  <si>
    <t>2-0</t>
  </si>
  <si>
    <t>2-0-00</t>
  </si>
  <si>
    <t>2-0-00-2</t>
  </si>
  <si>
    <t>2-0-00-2-05</t>
  </si>
  <si>
    <t>2-0-00-2-05-3</t>
  </si>
  <si>
    <t>RENDIMIENTO RECURSOS TERCEROS</t>
  </si>
  <si>
    <t>2-0-00-2-05-3-01</t>
  </si>
  <si>
    <t>RENDIMIENTOS RECURSOS ENTREGADOS EN ADMINISTRACION</t>
  </si>
  <si>
    <t>196.133.000.000,00</t>
  </si>
  <si>
    <t>18.421.781.139,67</t>
  </si>
  <si>
    <t>111.188.483.083,33</t>
  </si>
  <si>
    <t>3.354.668.049,23</t>
  </si>
  <si>
    <t>107.833.815.034,10</t>
  </si>
  <si>
    <t>88.299.184.965,90</t>
  </si>
  <si>
    <t>162.579.000.000,00</t>
  </si>
  <si>
    <t>18.421.757.342,27</t>
  </si>
  <si>
    <t>109.630.584.000,60</t>
  </si>
  <si>
    <t>3.335.527.653,23</t>
  </si>
  <si>
    <t>106.295.056.347,37</t>
  </si>
  <si>
    <t>56.283.943.652,63</t>
  </si>
  <si>
    <t>150.479.000.000,00</t>
  </si>
  <si>
    <t>2.142.172.138,00</t>
  </si>
  <si>
    <t>152.621.172.138,00</t>
  </si>
  <si>
    <t>17.965.380.968,43</t>
  </si>
  <si>
    <t>103.869.874.141,74</t>
  </si>
  <si>
    <t>3.237.407.972,23</t>
  </si>
  <si>
    <t>100.632.466.169,51</t>
  </si>
  <si>
    <t>51.988.705.968,49</t>
  </si>
  <si>
    <t>462.380,00</t>
  </si>
  <si>
    <t>2.556.480,00</t>
  </si>
  <si>
    <t>-2.556.480,00</t>
  </si>
  <si>
    <t>23.529.519.083,00</t>
  </si>
  <si>
    <t>81.212.306.396,00</t>
  </si>
  <si>
    <t>104.741.825.479,00</t>
  </si>
  <si>
    <t>13.310.926.784,00</t>
  </si>
  <si>
    <t>69.388.624.080,20</t>
  </si>
  <si>
    <t>2.688.037.292,23</t>
  </si>
  <si>
    <t>66.700.586.787,97</t>
  </si>
  <si>
    <t>38.041.238.691,03</t>
  </si>
  <si>
    <t>105.203.176.961,00</t>
  </si>
  <si>
    <t>-91.855.966.644,00</t>
  </si>
  <si>
    <t>13.347.210.317,00</t>
  </si>
  <si>
    <t>1.932.452.275,00</t>
  </si>
  <si>
    <t>10.681.932.090,00</t>
  </si>
  <si>
    <t>346.111.708,00</t>
  </si>
  <si>
    <t>10.335.820.382,00</t>
  </si>
  <si>
    <t>3.011.389.935,00</t>
  </si>
  <si>
    <t>10.164.212.370,00</t>
  </si>
  <si>
    <t>-44.457.373,00</t>
  </si>
  <si>
    <t>10.119.754.997,00</t>
  </si>
  <si>
    <t>628.774.587,36</t>
  </si>
  <si>
    <t>5.806.310.925,47</t>
  </si>
  <si>
    <t>90.569.229,00</t>
  </si>
  <si>
    <t>5.715.741.696,47</t>
  </si>
  <si>
    <t>4.404.013.300,53</t>
  </si>
  <si>
    <t>13.724.263.724,00</t>
  </si>
  <si>
    <t>10.688.117.620,00</t>
  </si>
  <si>
    <t>24.412.381.344,00</t>
  </si>
  <si>
    <t>2.092.764.942,07</t>
  </si>
  <si>
    <t>17.990.450.566,07</t>
  </si>
  <si>
    <t>112.689.743,00</t>
  </si>
  <si>
    <t>17.877.760.823,07</t>
  </si>
  <si>
    <t>6.534.620.520,93</t>
  </si>
  <si>
    <t>7.500.000.000,00</t>
  </si>
  <si>
    <t>2.457.827.862,00</t>
  </si>
  <si>
    <t>9.957.827.862,00</t>
  </si>
  <si>
    <t>456.352.373,00</t>
  </si>
  <si>
    <t>5.758.170.423,02</t>
  </si>
  <si>
    <t>98.089.724,00</t>
  </si>
  <si>
    <t>5.660.080.699,02</t>
  </si>
  <si>
    <t>4.297.747.162,98</t>
  </si>
  <si>
    <t>409.950.611,00</t>
  </si>
  <si>
    <t>5.435.274.952,02</t>
  </si>
  <si>
    <t>5.337.185.228,02</t>
  </si>
  <si>
    <t>4.620.642.633,98</t>
  </si>
  <si>
    <t>1.687.216,00</t>
  </si>
  <si>
    <t>-1.687.216,00</t>
  </si>
  <si>
    <t>44.880.092,05</t>
  </si>
  <si>
    <t>-44.880.092,05</t>
  </si>
  <si>
    <t>5.388.707.643,97</t>
  </si>
  <si>
    <t>5.290.617.919,97</t>
  </si>
  <si>
    <t>-5.290.617.919,97</t>
  </si>
  <si>
    <t>46.401.762,00</t>
  </si>
  <si>
    <t>322.895.471,00</t>
  </si>
  <si>
    <t>-322.895.471,00</t>
  </si>
  <si>
    <t>24.000,84</t>
  </si>
  <si>
    <t>2.539.435,84</t>
  </si>
  <si>
    <t>29.957,00</t>
  </si>
  <si>
    <t>2.509.478,84</t>
  </si>
  <si>
    <t>-2.509.478,84</t>
  </si>
  <si>
    <t>10.000,00</t>
  </si>
  <si>
    <t>134.000,00</t>
  </si>
  <si>
    <t>-134.000,00</t>
  </si>
  <si>
    <t>14.000,84</t>
  </si>
  <si>
    <t>2.405.435,84</t>
  </si>
  <si>
    <t>2.375.478,84</t>
  </si>
  <si>
    <t>-2.375.478,84</t>
  </si>
  <si>
    <t>4.600.000.000,00</t>
  </si>
  <si>
    <t>-4.600.000.000,00</t>
  </si>
  <si>
    <t>33.554.000.000,00</t>
  </si>
  <si>
    <t>23.797,40</t>
  </si>
  <si>
    <t>1.557.899.082,73</t>
  </si>
  <si>
    <t>19.140.396,00</t>
  </si>
  <si>
    <t>1.538.758.686,73</t>
  </si>
  <si>
    <t>32.015.241.313,27</t>
  </si>
  <si>
    <t>224.470,53</t>
  </si>
  <si>
    <t>-224.470,53</t>
  </si>
  <si>
    <t>1.557.674.612,20</t>
  </si>
  <si>
    <t>1.538.534.216,20</t>
  </si>
  <si>
    <t>-1.538.534.216,20</t>
  </si>
  <si>
    <t>65.437.044,00</t>
  </si>
  <si>
    <t>46.296.648,00</t>
  </si>
  <si>
    <t>-46.296.648,00</t>
  </si>
  <si>
    <t>8.691.407,00</t>
  </si>
  <si>
    <t>-8.691.407,00</t>
  </si>
  <si>
    <t>1.483.546.161,20</t>
  </si>
  <si>
    <t>-1.483.546.161,20</t>
  </si>
  <si>
    <t xml:space="preserve"> </t>
  </si>
  <si>
    <t>2-0-0</t>
  </si>
  <si>
    <t>2-0-0-2</t>
  </si>
  <si>
    <t>2-0-0-2-5</t>
  </si>
  <si>
    <t>2-0-0-2-5-3</t>
  </si>
  <si>
    <t>2-0-0-2-5-3-1</t>
  </si>
  <si>
    <t xml:space="preserve">RECAUDO EF ACUMULADO </t>
  </si>
  <si>
    <t>% EJEC</t>
  </si>
  <si>
    <t>0</t>
  </si>
  <si>
    <t>00</t>
  </si>
  <si>
    <t>ESTABLECIMIENTOS PÚBLICOS</t>
  </si>
  <si>
    <t>CAPITALIZACIÓN DE EXCEDENTES FINANCIEROS</t>
  </si>
  <si>
    <t>2-0-00-2-13</t>
  </si>
  <si>
    <t>2-0-00-2-13-1</t>
  </si>
  <si>
    <t>3-1-1-2-2-1</t>
  </si>
  <si>
    <t>2-0-00-2-5</t>
  </si>
  <si>
    <t>2-0-00-2-5-3</t>
  </si>
  <si>
    <t>3-1-1-2-2-1-1</t>
  </si>
  <si>
    <t>2-0-00-2-5-3-1</t>
  </si>
  <si>
    <t>2-0-00-2-13-1-5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</si>
</sst>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</numFmts>
  <fonts count="3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7"/>
      <color rgb="FFFFFFFF"/>
      <name val="Arial Narrow"/>
      <family val="2"/>
    </font>
    <font>
      <b/>
      <sz val="7"/>
      <color rgb="FF000000"/>
      <name val="Arial Narrow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9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7"/>
      <color rgb="FFFFFFFF"/>
      <name val="Arial Narrow"/>
      <family val="2"/>
    </font>
    <font>
      <b/>
      <sz val="7"/>
      <color rgb="FF000000"/>
      <name val="Arial Narrow"/>
      <family val="2"/>
    </font>
    <font>
      <b/>
      <sz val="7"/>
      <color rgb="FFFFFFFF"/>
      <name val="Arial Narrow"/>
      <family val="2"/>
    </font>
    <font>
      <b/>
      <sz val="7"/>
      <color rgb="FF000000"/>
      <name val="Arial Narrow"/>
      <family val="2"/>
    </font>
    <font>
      <sz val="10"/>
      <color rgb="FF2F5496"/>
      <name val="Arial"/>
      <family val="2"/>
    </font>
    <font>
      <b/>
      <sz val="10"/>
      <color rgb="FF2F5496"/>
      <name val="Arial"/>
      <family val="2"/>
    </font>
    <font>
      <b/>
      <sz val="9"/>
      <color rgb="FF2F5496"/>
      <name val="Arial"/>
      <family val="2"/>
    </font>
    <font>
      <sz val="9"/>
      <color rgb="FF2F5496"/>
      <name val="Arial"/>
      <family val="2"/>
    </font>
    <font>
      <sz val="11"/>
      <name val="Calibri"/>
      <family val="2"/>
    </font>
    <font>
      <b/>
      <sz val="7"/>
      <color rgb="FFFFFFFF"/>
      <name val="Arial Narrow"/>
      <family val="2"/>
    </font>
    <font>
      <b/>
      <sz val="7"/>
      <color rgb="FF000000"/>
      <name val="Arial Narrow"/>
      <family val="2"/>
    </font>
    <font>
      <u/>
      <sz val="11"/>
      <name val="Calibri"/>
      <family val="2"/>
    </font>
    <font>
      <b/>
      <sz val="7"/>
      <color rgb="FFFFFFFF"/>
      <name val="Arial Narrow"/>
      <family val="2"/>
    </font>
    <font>
      <sz val="11"/>
      <name val="Calibri"/>
      <family val="2"/>
    </font>
    <font>
      <b/>
      <sz val="7"/>
      <color rgb="FF0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2D77C2"/>
        <bgColor rgb="FF2D77C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rgb="FF2D77C2"/>
      </patternFill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rgb="FF2D77C2"/>
      </top>
      <bottom/>
      <diagonal/>
    </border>
    <border>
      <left/>
      <right/>
      <top/>
      <bottom style="thin">
        <color rgb="FF2D77C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8EAADB"/>
      </left>
      <right style="medium">
        <color rgb="FF8EAADB"/>
      </right>
      <top style="medium">
        <color rgb="FF8EAADB"/>
      </top>
      <bottom style="thick">
        <color rgb="FF8EAADB"/>
      </bottom>
      <diagonal/>
    </border>
    <border>
      <left/>
      <right style="medium">
        <color rgb="FF8EAADB"/>
      </right>
      <top style="medium">
        <color rgb="FF8EAADB"/>
      </top>
      <bottom style="thick">
        <color rgb="FF8EAADB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" fillId="0" borderId="0"/>
  </cellStyleXfs>
  <cellXfs count="126">
    <xf numFmtId="0" fontId="2" fillId="0" borderId="0" xfId="0" applyFont="1" applyFill="1" applyBorder="1"/>
    <xf numFmtId="0" fontId="2" fillId="0" borderId="1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3" fillId="2" borderId="3" xfId="0" applyNumberFormat="1" applyFont="1" applyFill="1" applyBorder="1" applyAlignment="1">
      <alignment horizontal="left" wrapText="1" readingOrder="1"/>
    </xf>
    <xf numFmtId="0" fontId="2" fillId="0" borderId="4" xfId="0" applyNumberFormat="1" applyFont="1" applyFill="1" applyBorder="1" applyAlignment="1">
      <alignment vertical="top" wrapText="1"/>
    </xf>
    <xf numFmtId="0" fontId="2" fillId="0" borderId="5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horizontal="center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4" fontId="4" fillId="0" borderId="0" xfId="0" applyNumberFormat="1" applyFont="1" applyFill="1" applyBorder="1" applyAlignment="1">
      <alignment horizontal="right" vertical="top" wrapText="1" readingOrder="1"/>
    </xf>
    <xf numFmtId="49" fontId="7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5" fontId="11" fillId="0" borderId="6" xfId="1" applyNumberFormat="1" applyFont="1" applyFill="1" applyBorder="1" applyAlignment="1">
      <alignment horizontal="center" vertical="center" wrapText="1" readingOrder="1"/>
    </xf>
    <xf numFmtId="4" fontId="2" fillId="0" borderId="0" xfId="0" applyNumberFormat="1" applyFont="1" applyFill="1" applyBorder="1"/>
    <xf numFmtId="165" fontId="2" fillId="0" borderId="0" xfId="0" applyNumberFormat="1" applyFont="1" applyFill="1" applyBorder="1"/>
    <xf numFmtId="43" fontId="2" fillId="0" borderId="0" xfId="1" applyFont="1" applyFill="1" applyBorder="1"/>
    <xf numFmtId="43" fontId="2" fillId="0" borderId="0" xfId="0" applyNumberFormat="1" applyFont="1" applyFill="1" applyBorder="1"/>
    <xf numFmtId="165" fontId="2" fillId="0" borderId="0" xfId="1" applyNumberFormat="1" applyFont="1" applyFill="1" applyBorder="1"/>
    <xf numFmtId="49" fontId="4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right" vertical="center" wrapText="1" readingOrder="1"/>
    </xf>
    <xf numFmtId="165" fontId="13" fillId="0" borderId="6" xfId="1" applyNumberFormat="1" applyFont="1" applyFill="1" applyBorder="1" applyAlignment="1">
      <alignment horizontal="right" wrapText="1" readingOrder="2"/>
    </xf>
    <xf numFmtId="165" fontId="13" fillId="0" borderId="6" xfId="1" applyNumberFormat="1" applyFont="1" applyFill="1" applyBorder="1" applyAlignment="1">
      <alignment horizontal="center" wrapText="1" readingOrder="2"/>
    </xf>
    <xf numFmtId="165" fontId="13" fillId="3" borderId="6" xfId="1" applyNumberFormat="1" applyFont="1" applyFill="1" applyBorder="1" applyAlignment="1">
      <alignment horizontal="right" wrapText="1" readingOrder="2"/>
    </xf>
    <xf numFmtId="0" fontId="12" fillId="0" borderId="7" xfId="0" applyNumberFormat="1" applyFont="1" applyFill="1" applyBorder="1" applyAlignment="1">
      <alignment vertical="top" wrapText="1" readingOrder="1"/>
    </xf>
    <xf numFmtId="49" fontId="12" fillId="0" borderId="7" xfId="0" applyNumberFormat="1" applyFont="1" applyFill="1" applyBorder="1" applyAlignment="1">
      <alignment vertical="top" wrapText="1" readingOrder="1"/>
    </xf>
    <xf numFmtId="0" fontId="12" fillId="0" borderId="8" xfId="0" applyNumberFormat="1" applyFont="1" applyFill="1" applyBorder="1" applyAlignment="1">
      <alignment vertical="top" wrapText="1" readingOrder="1"/>
    </xf>
    <xf numFmtId="165" fontId="13" fillId="0" borderId="9" xfId="1" applyNumberFormat="1" applyFont="1" applyFill="1" applyBorder="1" applyAlignment="1">
      <alignment horizontal="right" wrapText="1" readingOrder="2"/>
    </xf>
    <xf numFmtId="0" fontId="12" fillId="0" borderId="7" xfId="0" applyNumberFormat="1" applyFont="1" applyFill="1" applyBorder="1" applyAlignment="1">
      <alignment vertical="center" wrapText="1" readingOrder="1"/>
    </xf>
    <xf numFmtId="165" fontId="13" fillId="0" borderId="9" xfId="1" applyNumberFormat="1" applyFont="1" applyFill="1" applyBorder="1" applyAlignment="1">
      <alignment horizontal="center" wrapText="1" readingOrder="2"/>
    </xf>
    <xf numFmtId="0" fontId="4" fillId="0" borderId="6" xfId="0" applyNumberFormat="1" applyFont="1" applyFill="1" applyBorder="1" applyAlignment="1">
      <alignment vertical="top" wrapText="1" readingOrder="1"/>
    </xf>
    <xf numFmtId="165" fontId="1" fillId="0" borderId="6" xfId="1" applyNumberFormat="1" applyFont="1" applyBorder="1"/>
    <xf numFmtId="0" fontId="2" fillId="0" borderId="6" xfId="0" applyFont="1" applyFill="1" applyBorder="1"/>
    <xf numFmtId="165" fontId="2" fillId="0" borderId="6" xfId="1" applyNumberFormat="1" applyFont="1" applyFill="1" applyBorder="1"/>
    <xf numFmtId="0" fontId="12" fillId="0" borderId="12" xfId="0" applyNumberFormat="1" applyFont="1" applyFill="1" applyBorder="1" applyAlignment="1">
      <alignment vertical="top" wrapText="1" readingOrder="1"/>
    </xf>
    <xf numFmtId="0" fontId="4" fillId="0" borderId="9" xfId="0" applyNumberFormat="1" applyFont="1" applyFill="1" applyBorder="1" applyAlignment="1">
      <alignment vertical="top" wrapText="1" readingOrder="1"/>
    </xf>
    <xf numFmtId="165" fontId="1" fillId="0" borderId="9" xfId="1" applyNumberFormat="1" applyFont="1" applyBorder="1"/>
    <xf numFmtId="0" fontId="2" fillId="0" borderId="9" xfId="0" applyFont="1" applyFill="1" applyBorder="1"/>
    <xf numFmtId="0" fontId="1" fillId="0" borderId="0" xfId="3" applyBorder="1"/>
    <xf numFmtId="165" fontId="1" fillId="0" borderId="0" xfId="1" applyNumberFormat="1" applyFont="1" applyBorder="1"/>
    <xf numFmtId="165" fontId="13" fillId="0" borderId="0" xfId="1" applyNumberFormat="1" applyFont="1" applyFill="1" applyBorder="1" applyAlignment="1">
      <alignment horizontal="center" wrapText="1" readingOrder="1"/>
    </xf>
    <xf numFmtId="0" fontId="15" fillId="2" borderId="3" xfId="0" applyNumberFormat="1" applyFont="1" applyFill="1" applyBorder="1" applyAlignment="1">
      <alignment horizontal="center" wrapText="1" readingOrder="1"/>
    </xf>
    <xf numFmtId="0" fontId="16" fillId="0" borderId="0" xfId="0" applyNumberFormat="1" applyFont="1" applyFill="1" applyBorder="1" applyAlignment="1">
      <alignment vertical="top" wrapText="1" readingOrder="1"/>
    </xf>
    <xf numFmtId="4" fontId="16" fillId="0" borderId="0" xfId="0" applyNumberFormat="1" applyFont="1" applyFill="1" applyBorder="1" applyAlignment="1">
      <alignment horizontal="right" vertical="top" wrapText="1" readingOrder="1"/>
    </xf>
    <xf numFmtId="0" fontId="16" fillId="0" borderId="0" xfId="0" applyNumberFormat="1" applyFont="1" applyFill="1" applyBorder="1" applyAlignment="1">
      <alignment horizontal="right" vertical="top" wrapText="1" readingOrder="1"/>
    </xf>
    <xf numFmtId="49" fontId="16" fillId="0" borderId="0" xfId="0" applyNumberFormat="1" applyFont="1" applyFill="1" applyBorder="1" applyAlignment="1">
      <alignment vertical="top" wrapText="1" readingOrder="1"/>
    </xf>
    <xf numFmtId="0" fontId="17" fillId="2" borderId="3" xfId="0" applyNumberFormat="1" applyFont="1" applyFill="1" applyBorder="1" applyAlignment="1">
      <alignment horizontal="center" wrapText="1" readingOrder="1"/>
    </xf>
    <xf numFmtId="0" fontId="18" fillId="0" borderId="0" xfId="0" applyNumberFormat="1" applyFont="1" applyFill="1" applyBorder="1" applyAlignment="1">
      <alignment vertical="top" wrapText="1" readingOrder="1"/>
    </xf>
    <xf numFmtId="0" fontId="18" fillId="0" borderId="0" xfId="0" applyNumberFormat="1" applyFont="1" applyFill="1" applyBorder="1" applyAlignment="1">
      <alignment horizontal="right" vertical="top" wrapText="1" readingOrder="1"/>
    </xf>
    <xf numFmtId="49" fontId="18" fillId="0" borderId="0" xfId="0" applyNumberFormat="1" applyFont="1" applyFill="1" applyBorder="1" applyAlignment="1">
      <alignment vertical="top" wrapText="1" readingOrder="1"/>
    </xf>
    <xf numFmtId="4" fontId="18" fillId="0" borderId="0" xfId="0" applyNumberFormat="1" applyFont="1" applyFill="1" applyBorder="1" applyAlignment="1">
      <alignment horizontal="right" vertical="top" wrapText="1" readingOrder="1"/>
    </xf>
    <xf numFmtId="0" fontId="17" fillId="2" borderId="3" xfId="0" applyNumberFormat="1" applyFont="1" applyFill="1" applyBorder="1" applyAlignment="1">
      <alignment wrapText="1" readingOrder="1"/>
    </xf>
    <xf numFmtId="4" fontId="18" fillId="0" borderId="0" xfId="0" applyNumberFormat="1" applyFont="1" applyFill="1" applyBorder="1" applyAlignment="1">
      <alignment vertical="top" wrapText="1" readingOrder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164" fontId="19" fillId="6" borderId="18" xfId="5" applyFont="1" applyFill="1" applyBorder="1" applyAlignment="1">
      <alignment horizontal="center" vertical="center" wrapText="1"/>
    </xf>
    <xf numFmtId="164" fontId="19" fillId="0" borderId="18" xfId="5" applyFont="1" applyFill="1" applyBorder="1" applyAlignment="1">
      <alignment horizontal="center" vertical="center" wrapText="1"/>
    </xf>
    <xf numFmtId="164" fontId="20" fillId="6" borderId="18" xfId="5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/>
    </xf>
    <xf numFmtId="0" fontId="23" fillId="0" borderId="0" xfId="0" applyFont="1" applyFill="1" applyBorder="1"/>
    <xf numFmtId="9" fontId="2" fillId="0" borderId="0" xfId="2" applyFont="1" applyFill="1" applyBorder="1"/>
    <xf numFmtId="0" fontId="24" fillId="2" borderId="3" xfId="0" applyFont="1" applyFill="1" applyBorder="1" applyAlignment="1">
      <alignment horizontal="center" wrapText="1" readingOrder="1"/>
    </xf>
    <xf numFmtId="0" fontId="25" fillId="0" borderId="0" xfId="0" applyFont="1" applyAlignment="1">
      <alignment vertical="top" wrapText="1" readingOrder="1"/>
    </xf>
    <xf numFmtId="4" fontId="25" fillId="0" borderId="0" xfId="0" applyNumberFormat="1" applyFont="1" applyAlignment="1">
      <alignment horizontal="right" vertical="top" wrapText="1" readingOrder="1"/>
    </xf>
    <xf numFmtId="0" fontId="25" fillId="0" borderId="0" xfId="0" applyFont="1" applyAlignment="1">
      <alignment horizontal="right" vertical="top" wrapText="1" readingOrder="1"/>
    </xf>
    <xf numFmtId="49" fontId="25" fillId="0" borderId="0" xfId="0" applyNumberFormat="1" applyFont="1" applyAlignment="1">
      <alignment vertical="top" wrapText="1" readingOrder="1"/>
    </xf>
    <xf numFmtId="0" fontId="2" fillId="0" borderId="0" xfId="0" applyFont="1"/>
    <xf numFmtId="0" fontId="3" fillId="2" borderId="3" xfId="0" applyFont="1" applyFill="1" applyBorder="1" applyAlignment="1">
      <alignment horizontal="center" wrapText="1" readingOrder="1"/>
    </xf>
    <xf numFmtId="0" fontId="4" fillId="0" borderId="0" xfId="0" applyFont="1" applyAlignment="1">
      <alignment vertical="top" wrapText="1" readingOrder="1"/>
    </xf>
    <xf numFmtId="4" fontId="4" fillId="0" borderId="0" xfId="0" applyNumberFormat="1" applyFont="1" applyAlignment="1">
      <alignment horizontal="right" vertical="top" wrapText="1" readingOrder="1"/>
    </xf>
    <xf numFmtId="0" fontId="4" fillId="0" borderId="0" xfId="0" applyFont="1" applyAlignment="1">
      <alignment horizontal="right" vertical="top" wrapText="1" readingOrder="1"/>
    </xf>
    <xf numFmtId="49" fontId="4" fillId="0" borderId="0" xfId="0" applyNumberFormat="1" applyFont="1" applyAlignment="1">
      <alignment vertical="top" wrapText="1" readingOrder="1"/>
    </xf>
    <xf numFmtId="4" fontId="2" fillId="0" borderId="0" xfId="0" applyNumberFormat="1" applyFont="1"/>
    <xf numFmtId="4" fontId="18" fillId="7" borderId="0" xfId="0" applyNumberFormat="1" applyFont="1" applyFill="1" applyBorder="1" applyAlignment="1">
      <alignment horizontal="right" vertical="top" wrapText="1" readingOrder="1"/>
    </xf>
    <xf numFmtId="165" fontId="13" fillId="0" borderId="6" xfId="1" applyNumberFormat="1" applyFont="1" applyFill="1" applyBorder="1" applyAlignment="1">
      <alignment horizontal="right" vertical="top" wrapText="1" readingOrder="2"/>
    </xf>
    <xf numFmtId="9" fontId="14" fillId="0" borderId="19" xfId="2" applyFont="1" applyFill="1" applyBorder="1" applyAlignment="1"/>
    <xf numFmtId="9" fontId="14" fillId="0" borderId="20" xfId="2" applyFont="1" applyFill="1" applyBorder="1" applyAlignment="1"/>
    <xf numFmtId="0" fontId="12" fillId="0" borderId="22" xfId="0" applyNumberFormat="1" applyFont="1" applyFill="1" applyBorder="1" applyAlignment="1">
      <alignment vertical="top" wrapText="1" readingOrder="1"/>
    </xf>
    <xf numFmtId="0" fontId="4" fillId="0" borderId="23" xfId="0" applyNumberFormat="1" applyFont="1" applyFill="1" applyBorder="1" applyAlignment="1">
      <alignment vertical="top" wrapText="1" readingOrder="1"/>
    </xf>
    <xf numFmtId="165" fontId="13" fillId="0" borderId="23" xfId="1" applyNumberFormat="1" applyFont="1" applyFill="1" applyBorder="1" applyAlignment="1">
      <alignment horizontal="right" vertical="top" wrapText="1" readingOrder="2"/>
    </xf>
    <xf numFmtId="165" fontId="13" fillId="0" borderId="23" xfId="1" applyNumberFormat="1" applyFont="1" applyFill="1" applyBorder="1" applyAlignment="1">
      <alignment horizontal="right" wrapText="1" readingOrder="2"/>
    </xf>
    <xf numFmtId="165" fontId="13" fillId="0" borderId="23" xfId="1" applyNumberFormat="1" applyFont="1" applyFill="1" applyBorder="1" applyAlignment="1">
      <alignment horizontal="center" wrapText="1" readingOrder="2"/>
    </xf>
    <xf numFmtId="165" fontId="13" fillId="0" borderId="23" xfId="1" applyNumberFormat="1" applyFont="1" applyFill="1" applyBorder="1" applyAlignment="1">
      <alignment horizontal="center" wrapText="1" readingOrder="1"/>
    </xf>
    <xf numFmtId="9" fontId="14" fillId="0" borderId="24" xfId="2" applyFont="1" applyFill="1" applyBorder="1" applyAlignment="1"/>
    <xf numFmtId="49" fontId="7" fillId="0" borderId="25" xfId="0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vertical="center"/>
    </xf>
    <xf numFmtId="165" fontId="10" fillId="5" borderId="9" xfId="1" applyNumberFormat="1" applyFont="1" applyFill="1" applyBorder="1" applyAlignment="1">
      <alignment horizontal="center" vertical="center" wrapText="1" readingOrder="1"/>
    </xf>
    <xf numFmtId="165" fontId="10" fillId="5" borderId="9" xfId="1" applyNumberFormat="1" applyFont="1" applyFill="1" applyBorder="1" applyAlignment="1">
      <alignment vertical="center" wrapText="1" readingOrder="1"/>
    </xf>
    <xf numFmtId="0" fontId="10" fillId="5" borderId="9" xfId="0" applyNumberFormat="1" applyFont="1" applyFill="1" applyBorder="1" applyAlignment="1">
      <alignment horizontal="center" vertical="center" wrapText="1" readingOrder="1"/>
    </xf>
    <xf numFmtId="0" fontId="10" fillId="5" borderId="20" xfId="0" applyNumberFormat="1" applyFont="1" applyFill="1" applyBorder="1" applyAlignment="1">
      <alignment horizontal="center" vertical="center" wrapText="1" readingOrder="1"/>
    </xf>
    <xf numFmtId="0" fontId="2" fillId="0" borderId="26" xfId="0" applyFont="1" applyFill="1" applyBorder="1"/>
    <xf numFmtId="0" fontId="2" fillId="0" borderId="5" xfId="0" applyFont="1" applyBorder="1" applyAlignment="1">
      <alignment vertical="top" wrapText="1"/>
    </xf>
    <xf numFmtId="165" fontId="13" fillId="8" borderId="6" xfId="1" applyNumberFormat="1" applyFont="1" applyFill="1" applyBorder="1" applyAlignment="1">
      <alignment horizontal="center" wrapText="1" readingOrder="2"/>
    </xf>
    <xf numFmtId="0" fontId="26" fillId="0" borderId="0" xfId="0" applyFont="1" applyFill="1" applyBorder="1"/>
    <xf numFmtId="0" fontId="27" fillId="2" borderId="3" xfId="0" applyFont="1" applyFill="1" applyBorder="1" applyAlignment="1">
      <alignment horizontal="center" wrapText="1" readingOrder="1"/>
    </xf>
    <xf numFmtId="0" fontId="27" fillId="2" borderId="3" xfId="0" applyFont="1" applyFill="1" applyBorder="1" applyAlignment="1">
      <alignment wrapText="1" readingOrder="1"/>
    </xf>
    <xf numFmtId="0" fontId="28" fillId="0" borderId="0" xfId="0" applyFont="1"/>
    <xf numFmtId="0" fontId="29" fillId="0" borderId="0" xfId="0" applyFont="1" applyAlignment="1">
      <alignment vertical="top" wrapText="1" readingOrder="1"/>
    </xf>
    <xf numFmtId="0" fontId="29" fillId="0" borderId="0" xfId="0" applyFont="1" applyAlignment="1">
      <alignment horizontal="right" vertical="top" wrapText="1" readingOrder="1"/>
    </xf>
    <xf numFmtId="4" fontId="29" fillId="0" borderId="0" xfId="0" applyNumberFormat="1" applyFont="1" applyAlignment="1">
      <alignment horizontal="right" vertical="top" wrapText="1" readingOrder="1"/>
    </xf>
    <xf numFmtId="4" fontId="29" fillId="0" borderId="0" xfId="0" applyNumberFormat="1" applyFont="1" applyAlignment="1">
      <alignment vertical="top" wrapText="1" readingOrder="1"/>
    </xf>
    <xf numFmtId="49" fontId="29" fillId="0" borderId="0" xfId="0" applyNumberFormat="1" applyFont="1" applyAlignment="1">
      <alignment vertical="top" wrapText="1" readingOrder="1"/>
    </xf>
    <xf numFmtId="0" fontId="29" fillId="0" borderId="0" xfId="0" applyNumberFormat="1" applyFont="1" applyAlignment="1">
      <alignment vertical="top" wrapText="1" readingOrder="1"/>
    </xf>
    <xf numFmtId="49" fontId="27" fillId="2" borderId="3" xfId="0" applyNumberFormat="1" applyFont="1" applyFill="1" applyBorder="1" applyAlignment="1">
      <alignment horizontal="center" wrapText="1" readingOrder="1"/>
    </xf>
    <xf numFmtId="49" fontId="28" fillId="0" borderId="0" xfId="0" applyNumberFormat="1" applyFont="1"/>
    <xf numFmtId="164" fontId="2" fillId="0" borderId="0" xfId="0" applyNumberFormat="1" applyFont="1" applyFill="1" applyBorder="1"/>
    <xf numFmtId="49" fontId="7" fillId="0" borderId="12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21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9" fillId="3" borderId="12" xfId="0" applyNumberFormat="1" applyFont="1" applyFill="1" applyBorder="1" applyAlignment="1">
      <alignment horizontal="center" vertical="center"/>
    </xf>
    <xf numFmtId="49" fontId="9" fillId="3" borderId="8" xfId="0" applyNumberFormat="1" applyFont="1" applyFill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/>
    </xf>
    <xf numFmtId="49" fontId="9" fillId="3" borderId="9" xfId="0" applyNumberFormat="1" applyFont="1" applyFill="1" applyBorder="1" applyAlignment="1">
      <alignment horizontal="center" vertical="center"/>
    </xf>
    <xf numFmtId="165" fontId="9" fillId="4" borderId="13" xfId="1" applyNumberFormat="1" applyFont="1" applyFill="1" applyBorder="1" applyAlignment="1">
      <alignment horizontal="center" vertical="center"/>
    </xf>
    <xf numFmtId="49" fontId="9" fillId="4" borderId="13" xfId="0" applyNumberFormat="1" applyFont="1" applyFill="1" applyBorder="1" applyAlignment="1">
      <alignment horizontal="center" vertical="center"/>
    </xf>
    <xf numFmtId="49" fontId="9" fillId="4" borderId="14" xfId="0" applyNumberFormat="1" applyFont="1" applyFill="1" applyBorder="1" applyAlignment="1">
      <alignment horizontal="center" vertical="center"/>
    </xf>
  </cellXfs>
  <cellStyles count="10">
    <cellStyle name="Millares" xfId="1" builtinId="3"/>
    <cellStyle name="Millares [0]" xfId="5" builtinId="6"/>
    <cellStyle name="Millares 2" xfId="4"/>
    <cellStyle name="Normal" xfId="0" builtinId="0"/>
    <cellStyle name="Normal 10" xfId="6"/>
    <cellStyle name="Normal 11" xfId="9"/>
    <cellStyle name="Normal 3" xfId="3"/>
    <cellStyle name="Normal 8" xfId="7"/>
    <cellStyle name="Normal 9" xfId="8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calcular%20devolucio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invima/informe%20de%20gestion/Ingresos/calcular%20devolu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calcular%20devolucion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rocio%2027%20JULIO/calcular%20devolu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7">
          <cell r="H7">
            <v>-466649231</v>
          </cell>
          <cell r="I7">
            <v>0</v>
          </cell>
        </row>
        <row r="8">
          <cell r="H8">
            <v>-183662874</v>
          </cell>
          <cell r="I8">
            <v>0</v>
          </cell>
        </row>
        <row r="9">
          <cell r="H9">
            <v>-3981522</v>
          </cell>
          <cell r="I9">
            <v>0</v>
          </cell>
        </row>
        <row r="10">
          <cell r="H10">
            <v>-22117157</v>
          </cell>
          <cell r="I10">
            <v>0</v>
          </cell>
        </row>
        <row r="11">
          <cell r="D11">
            <v>0</v>
          </cell>
          <cell r="E11">
            <v>0</v>
          </cell>
          <cell r="G11">
            <v>141982450</v>
          </cell>
          <cell r="I11">
            <v>0</v>
          </cell>
        </row>
        <row r="16">
          <cell r="F16" t="str">
            <v>36.520.316,00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7">
          <cell r="D7">
            <v>41112498</v>
          </cell>
        </row>
        <row r="8">
          <cell r="D8">
            <v>10348597</v>
          </cell>
        </row>
        <row r="9">
          <cell r="D9">
            <v>1045496</v>
          </cell>
        </row>
        <row r="10">
          <cell r="D10">
            <v>1041951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7">
          <cell r="F7">
            <v>16405142</v>
          </cell>
          <cell r="G7">
            <v>128341638</v>
          </cell>
        </row>
        <row r="8">
          <cell r="G8">
            <v>3490069</v>
          </cell>
        </row>
        <row r="10">
          <cell r="F10">
            <v>1464232</v>
          </cell>
          <cell r="G10">
            <v>10150743</v>
          </cell>
        </row>
        <row r="18">
          <cell r="F18">
            <v>208746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7">
          <cell r="J7">
            <v>771647316</v>
          </cell>
          <cell r="K7">
            <v>350215589.23000002</v>
          </cell>
          <cell r="L7">
            <v>436772225</v>
          </cell>
        </row>
        <row r="8">
          <cell r="J8">
            <v>98521365</v>
          </cell>
          <cell r="K8">
            <v>27419682</v>
          </cell>
          <cell r="L8">
            <v>14893811</v>
          </cell>
        </row>
        <row r="9">
          <cell r="J9">
            <v>31685828</v>
          </cell>
          <cell r="K9">
            <v>34314328</v>
          </cell>
          <cell r="L9">
            <v>26110900</v>
          </cell>
        </row>
        <row r="10">
          <cell r="J10">
            <v>18912270</v>
          </cell>
          <cell r="K10">
            <v>4627289</v>
          </cell>
          <cell r="L10">
            <v>17780697.069999993</v>
          </cell>
        </row>
        <row r="18">
          <cell r="L18">
            <v>10491490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showGridLines="0" topLeftCell="M24" workbookViewId="0">
      <selection activeCell="O27" sqref="O27"/>
    </sheetView>
  </sheetViews>
  <sheetFormatPr baseColWidth="10" defaultRowHeight="15" x14ac:dyDescent="0.25"/>
  <cols>
    <col min="1" max="1" width="9.7109375" hidden="1" customWidth="1"/>
    <col min="2" max="2" width="13" hidden="1" customWidth="1"/>
    <col min="3" max="3" width="4" hidden="1" customWidth="1"/>
    <col min="4" max="5" width="3.28515625" hidden="1" customWidth="1"/>
    <col min="6" max="9" width="4" hidden="1" customWidth="1"/>
    <col min="10" max="10" width="3.7109375" hidden="1" customWidth="1"/>
    <col min="11" max="11" width="4.28515625" hidden="1" customWidth="1"/>
    <col min="12" max="12" width="3.85546875" hidden="1" customWidth="1"/>
    <col min="13" max="13" width="15.5703125" bestFit="1" customWidth="1"/>
    <col min="14" max="14" width="17.5703125" customWidth="1"/>
    <col min="15" max="15" width="14.7109375" bestFit="1" customWidth="1"/>
    <col min="16" max="16" width="13.85546875" bestFit="1" customWidth="1"/>
    <col min="17" max="17" width="14.7109375" bestFit="1" customWidth="1"/>
    <col min="18" max="19" width="13.28515625" bestFit="1" customWidth="1"/>
    <col min="20" max="20" width="11.140625" customWidth="1"/>
    <col min="21" max="21" width="13.28515625" bestFit="1" customWidth="1"/>
    <col min="22" max="22" width="14.42578125" bestFit="1" customWidth="1"/>
    <col min="23" max="23" width="6.140625" customWidth="1"/>
    <col min="24" max="24" width="5.5703125" customWidth="1"/>
  </cols>
  <sheetData>
    <row r="1" spans="1:22" ht="1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2" ht="14.1" hidden="1" customHeight="1" x14ac:dyDescent="0.25"/>
    <row r="3" spans="1:22" ht="0" hidden="1" customHeight="1" x14ac:dyDescent="0.25"/>
    <row r="4" spans="1:22" ht="14.1" hidden="1" customHeight="1" x14ac:dyDescent="0.25"/>
    <row r="5" spans="1:22" ht="14.1" hidden="1" customHeight="1" x14ac:dyDescent="0.25"/>
    <row r="6" spans="1:22" ht="0" hidden="1" customHeight="1" x14ac:dyDescent="0.25"/>
    <row r="7" spans="1:22" ht="4.3499999999999996" hidden="1" customHeight="1" x14ac:dyDescent="0.25"/>
    <row r="8" spans="1:22" ht="9.9499999999999993" hidden="1" customHeight="1" x14ac:dyDescent="0.25"/>
    <row r="9" spans="1:22" ht="11.45" hidden="1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22" ht="9.9499999999999993" hidden="1" customHeight="1" x14ac:dyDescent="0.25"/>
    <row r="11" spans="1:22" ht="16.5" hidden="1" customHeight="1" x14ac:dyDescent="0.25">
      <c r="A11" s="3" t="s">
        <v>2</v>
      </c>
      <c r="B11" s="4"/>
      <c r="C11" s="4"/>
      <c r="D11" s="4"/>
      <c r="E11" s="4"/>
      <c r="F11" s="5"/>
      <c r="G11" s="6" t="s">
        <v>3</v>
      </c>
      <c r="K11" s="6" t="s">
        <v>4</v>
      </c>
      <c r="L11" s="6" t="s">
        <v>4</v>
      </c>
      <c r="M11" s="6"/>
      <c r="O11" s="6" t="s">
        <v>4</v>
      </c>
      <c r="R11" s="7" t="s">
        <v>4</v>
      </c>
      <c r="S11" s="7" t="s">
        <v>4</v>
      </c>
      <c r="T11" s="7" t="s">
        <v>4</v>
      </c>
      <c r="U11" s="7" t="s">
        <v>4</v>
      </c>
      <c r="V11" s="7" t="s">
        <v>4</v>
      </c>
    </row>
    <row r="12" spans="1:22" ht="16.5" hidden="1" customHeight="1" x14ac:dyDescent="0.25">
      <c r="A12" s="3" t="s">
        <v>5</v>
      </c>
      <c r="B12" s="4"/>
      <c r="C12" s="4"/>
      <c r="D12" s="4"/>
      <c r="E12" s="4"/>
      <c r="F12" s="5"/>
      <c r="G12" s="6" t="s">
        <v>6</v>
      </c>
      <c r="K12" s="6" t="s">
        <v>4</v>
      </c>
      <c r="L12" s="6" t="s">
        <v>4</v>
      </c>
      <c r="M12" s="6"/>
      <c r="O12" s="6" t="s">
        <v>4</v>
      </c>
      <c r="S12" s="7" t="s">
        <v>4</v>
      </c>
      <c r="T12" s="7" t="s">
        <v>4</v>
      </c>
      <c r="U12" s="7" t="s">
        <v>4</v>
      </c>
      <c r="V12" s="7" t="s">
        <v>4</v>
      </c>
    </row>
    <row r="13" spans="1:22" ht="18" hidden="1" customHeight="1" x14ac:dyDescent="0.25">
      <c r="A13" s="3" t="s">
        <v>7</v>
      </c>
      <c r="B13" s="4"/>
      <c r="C13" s="4"/>
      <c r="D13" s="4"/>
      <c r="E13" s="4"/>
      <c r="F13" s="5"/>
      <c r="G13" s="6" t="s">
        <v>8</v>
      </c>
    </row>
    <row r="14" spans="1:22" ht="15" hidden="1" customHeight="1" x14ac:dyDescent="0.25">
      <c r="A14" s="3" t="s">
        <v>9</v>
      </c>
      <c r="B14" s="4"/>
      <c r="C14" s="4"/>
      <c r="D14" s="4"/>
      <c r="E14" s="4"/>
      <c r="F14" s="5"/>
      <c r="G14" s="6" t="s">
        <v>10</v>
      </c>
      <c r="V14" s="7" t="s">
        <v>4</v>
      </c>
    </row>
    <row r="15" spans="1:22" ht="15" hidden="1" customHeight="1" x14ac:dyDescent="0.25">
      <c r="A15" s="3" t="s">
        <v>11</v>
      </c>
      <c r="B15" s="4"/>
      <c r="C15" s="4"/>
      <c r="D15" s="4"/>
      <c r="E15" s="4"/>
      <c r="F15" s="5"/>
      <c r="G15" s="6" t="s">
        <v>12</v>
      </c>
      <c r="K15" s="6" t="s">
        <v>4</v>
      </c>
      <c r="L15" s="6" t="s">
        <v>4</v>
      </c>
      <c r="M15" s="6"/>
      <c r="O15" s="6" t="s">
        <v>4</v>
      </c>
      <c r="R15" s="6" t="s">
        <v>4</v>
      </c>
      <c r="S15" s="6" t="s">
        <v>4</v>
      </c>
      <c r="T15" s="6" t="s">
        <v>4</v>
      </c>
      <c r="U15" s="6" t="s">
        <v>4</v>
      </c>
      <c r="V15" s="7" t="s">
        <v>4</v>
      </c>
    </row>
    <row r="16" spans="1:22" ht="15" hidden="1" customHeight="1" x14ac:dyDescent="0.25">
      <c r="A16" s="7" t="s">
        <v>4</v>
      </c>
      <c r="B16" s="7" t="s">
        <v>4</v>
      </c>
      <c r="C16" s="7" t="s">
        <v>4</v>
      </c>
      <c r="D16" s="7" t="s">
        <v>4</v>
      </c>
      <c r="E16" s="7" t="s">
        <v>4</v>
      </c>
      <c r="F16" s="7" t="s">
        <v>4</v>
      </c>
      <c r="G16" s="7" t="s">
        <v>4</v>
      </c>
      <c r="H16" s="7" t="s">
        <v>4</v>
      </c>
      <c r="I16" s="7" t="s">
        <v>4</v>
      </c>
      <c r="J16" s="7" t="s">
        <v>4</v>
      </c>
      <c r="K16" s="7" t="s">
        <v>4</v>
      </c>
      <c r="L16" s="7" t="s">
        <v>4</v>
      </c>
      <c r="M16" s="7"/>
      <c r="N16" s="7" t="s">
        <v>4</v>
      </c>
      <c r="O16" s="7" t="s">
        <v>4</v>
      </c>
      <c r="P16" s="7" t="s">
        <v>4</v>
      </c>
      <c r="Q16" s="7" t="s">
        <v>4</v>
      </c>
      <c r="R16" s="7" t="s">
        <v>4</v>
      </c>
      <c r="S16" s="7" t="s">
        <v>4</v>
      </c>
      <c r="T16" s="7" t="s">
        <v>4</v>
      </c>
      <c r="U16" s="7" t="s">
        <v>4</v>
      </c>
      <c r="V16" s="7" t="s">
        <v>4</v>
      </c>
    </row>
    <row r="17" spans="1:22" ht="46.5" customHeight="1" x14ac:dyDescent="0.25">
      <c r="A17" s="8" t="s">
        <v>13</v>
      </c>
      <c r="B17" s="8" t="s">
        <v>14</v>
      </c>
      <c r="C17" s="8" t="s">
        <v>15</v>
      </c>
      <c r="D17" s="8" t="s">
        <v>16</v>
      </c>
      <c r="E17" s="8" t="s">
        <v>17</v>
      </c>
      <c r="F17" s="8" t="s">
        <v>18</v>
      </c>
      <c r="G17" s="8" t="s">
        <v>19</v>
      </c>
      <c r="H17" s="8" t="s">
        <v>20</v>
      </c>
      <c r="I17" s="8" t="s">
        <v>21</v>
      </c>
      <c r="J17" s="8" t="s">
        <v>22</v>
      </c>
      <c r="K17" s="8" t="s">
        <v>23</v>
      </c>
      <c r="L17" s="8" t="s">
        <v>24</v>
      </c>
      <c r="M17" s="8"/>
      <c r="N17" s="8" t="s">
        <v>25</v>
      </c>
      <c r="O17" s="8" t="s">
        <v>26</v>
      </c>
      <c r="P17" s="8" t="s">
        <v>27</v>
      </c>
      <c r="Q17" s="8" t="s">
        <v>28</v>
      </c>
      <c r="R17" s="8" t="s">
        <v>29</v>
      </c>
      <c r="S17" s="8" t="s">
        <v>30</v>
      </c>
      <c r="T17" s="8" t="s">
        <v>31</v>
      </c>
      <c r="U17" s="8" t="s">
        <v>32</v>
      </c>
      <c r="V17" s="8" t="s">
        <v>33</v>
      </c>
    </row>
    <row r="18" spans="1:22" ht="18" customHeight="1" x14ac:dyDescent="0.25">
      <c r="A18" s="6" t="s">
        <v>0</v>
      </c>
      <c r="B18" s="6" t="s">
        <v>1</v>
      </c>
      <c r="C18" s="6">
        <v>3</v>
      </c>
      <c r="D18" s="6"/>
      <c r="E18" s="6"/>
      <c r="F18" s="6"/>
      <c r="G18" s="6"/>
      <c r="H18" s="6"/>
      <c r="I18" s="6"/>
      <c r="J18" s="6"/>
      <c r="K18" s="6"/>
      <c r="L18" s="6"/>
      <c r="M18" s="6">
        <v>3</v>
      </c>
      <c r="N18" s="6" t="s">
        <v>34</v>
      </c>
      <c r="O18" s="10">
        <v>196133000000</v>
      </c>
      <c r="P18" s="9">
        <v>0</v>
      </c>
      <c r="Q18" s="10">
        <v>196133000000</v>
      </c>
      <c r="R18" s="10">
        <v>7430115281.4499998</v>
      </c>
      <c r="S18" s="10">
        <v>7430115281.4499998</v>
      </c>
      <c r="T18" s="9">
        <v>0</v>
      </c>
      <c r="U18" s="10">
        <v>7430115281.4499998</v>
      </c>
      <c r="V18" s="10">
        <v>188702884718.54999</v>
      </c>
    </row>
    <row r="19" spans="1:22" ht="18" customHeight="1" x14ac:dyDescent="0.25">
      <c r="A19" s="6"/>
      <c r="B19" s="6"/>
      <c r="C19" s="6">
        <v>3</v>
      </c>
      <c r="D19" s="6">
        <v>1</v>
      </c>
      <c r="E19" s="6"/>
      <c r="F19" s="6"/>
      <c r="G19" s="6"/>
      <c r="H19" s="6"/>
      <c r="I19" s="6"/>
      <c r="J19" s="6"/>
      <c r="K19" s="6"/>
      <c r="L19" s="6"/>
      <c r="M19" s="19" t="s">
        <v>79</v>
      </c>
      <c r="N19" s="6" t="s">
        <v>34</v>
      </c>
      <c r="O19" s="10">
        <v>196133000000</v>
      </c>
      <c r="P19" s="9">
        <v>0</v>
      </c>
      <c r="Q19" s="10">
        <v>196133000000</v>
      </c>
      <c r="R19" s="10">
        <v>7430115281.4499998</v>
      </c>
      <c r="S19" s="10">
        <v>7430115281.4499998</v>
      </c>
      <c r="T19" s="9">
        <v>0</v>
      </c>
      <c r="U19" s="10">
        <v>7430115281.4499998</v>
      </c>
      <c r="V19" s="10">
        <v>188702884718.54999</v>
      </c>
    </row>
    <row r="20" spans="1:22" ht="18" customHeight="1" x14ac:dyDescent="0.25">
      <c r="A20" s="6"/>
      <c r="B20" s="6"/>
      <c r="C20" s="6">
        <v>3</v>
      </c>
      <c r="D20" s="6">
        <v>1</v>
      </c>
      <c r="E20" s="6">
        <v>1</v>
      </c>
      <c r="F20" s="6"/>
      <c r="G20" s="6"/>
      <c r="H20" s="6"/>
      <c r="I20" s="6"/>
      <c r="J20" s="6"/>
      <c r="K20" s="6"/>
      <c r="L20" s="6"/>
      <c r="M20" s="19" t="s">
        <v>89</v>
      </c>
      <c r="N20" s="6" t="s">
        <v>34</v>
      </c>
      <c r="O20" s="10">
        <v>196133000000</v>
      </c>
      <c r="P20" s="9">
        <v>0</v>
      </c>
      <c r="Q20" s="10">
        <v>196133000000</v>
      </c>
      <c r="R20" s="10">
        <v>7430115281.4499998</v>
      </c>
      <c r="S20" s="10">
        <v>7430115281.4499998</v>
      </c>
      <c r="T20" s="9">
        <v>0</v>
      </c>
      <c r="U20" s="10">
        <v>7430115281.4499998</v>
      </c>
      <c r="V20" s="10">
        <v>188702884718.54999</v>
      </c>
    </row>
    <row r="21" spans="1:22" ht="18" customHeight="1" x14ac:dyDescent="0.25">
      <c r="A21" s="6"/>
      <c r="B21" s="6"/>
      <c r="C21" s="6">
        <v>3</v>
      </c>
      <c r="D21" s="6">
        <v>1</v>
      </c>
      <c r="E21" s="6">
        <v>1</v>
      </c>
      <c r="F21" s="6">
        <v>1</v>
      </c>
      <c r="G21" s="6"/>
      <c r="H21" s="6"/>
      <c r="I21" s="6"/>
      <c r="J21" s="6"/>
      <c r="K21" s="6"/>
      <c r="L21" s="6"/>
      <c r="M21" s="6" t="s">
        <v>85</v>
      </c>
      <c r="N21" s="6" t="s">
        <v>35</v>
      </c>
      <c r="O21" s="10">
        <v>162579000000</v>
      </c>
      <c r="P21" s="9">
        <v>0</v>
      </c>
      <c r="Q21" s="10">
        <v>162579000000</v>
      </c>
      <c r="R21" s="10">
        <v>7430095126.6099997</v>
      </c>
      <c r="S21" s="10">
        <v>7430095126.6099997</v>
      </c>
      <c r="T21" s="9">
        <v>0</v>
      </c>
      <c r="U21" s="10">
        <v>7430095126.6099997</v>
      </c>
      <c r="V21" s="10">
        <v>155148904873.39001</v>
      </c>
    </row>
    <row r="22" spans="1:22" ht="18" customHeight="1" x14ac:dyDescent="0.25">
      <c r="A22" s="6"/>
      <c r="B22" s="6"/>
      <c r="C22" s="6">
        <v>3</v>
      </c>
      <c r="D22" s="6">
        <v>1</v>
      </c>
      <c r="E22" s="6">
        <v>1</v>
      </c>
      <c r="F22" s="6">
        <v>1</v>
      </c>
      <c r="G22" s="6">
        <v>2</v>
      </c>
      <c r="H22" s="6"/>
      <c r="I22" s="6"/>
      <c r="J22" s="6"/>
      <c r="K22" s="6"/>
      <c r="L22" s="6"/>
      <c r="M22" s="6" t="s">
        <v>80</v>
      </c>
      <c r="N22" s="6" t="s">
        <v>36</v>
      </c>
      <c r="O22" s="10">
        <v>162579000000</v>
      </c>
      <c r="P22" s="9">
        <v>0</v>
      </c>
      <c r="Q22" s="10">
        <v>162579000000</v>
      </c>
      <c r="R22" s="10">
        <v>7430095126.6099997</v>
      </c>
      <c r="S22" s="10">
        <v>7430095126.6099997</v>
      </c>
      <c r="T22" s="9">
        <v>0</v>
      </c>
      <c r="U22" s="10">
        <v>7430095126.6099997</v>
      </c>
      <c r="V22" s="10">
        <v>155148904873.39001</v>
      </c>
    </row>
    <row r="23" spans="1:22" ht="18" customHeight="1" x14ac:dyDescent="0.25">
      <c r="A23" s="6"/>
      <c r="B23" s="6"/>
      <c r="C23" s="6">
        <v>3</v>
      </c>
      <c r="D23" s="6">
        <v>1</v>
      </c>
      <c r="E23" s="6">
        <v>1</v>
      </c>
      <c r="F23" s="6">
        <v>1</v>
      </c>
      <c r="G23" s="6">
        <v>2</v>
      </c>
      <c r="H23" s="6">
        <v>2</v>
      </c>
      <c r="I23" s="6"/>
      <c r="J23" s="6"/>
      <c r="K23" s="6"/>
      <c r="L23" s="6"/>
      <c r="M23" s="6" t="s">
        <v>94</v>
      </c>
      <c r="N23" s="6" t="s">
        <v>37</v>
      </c>
      <c r="O23" s="10">
        <v>150479000000</v>
      </c>
      <c r="P23" s="10">
        <v>2142172138</v>
      </c>
      <c r="Q23" s="10">
        <v>152621172138</v>
      </c>
      <c r="R23" s="10">
        <v>6791155402.1099997</v>
      </c>
      <c r="S23" s="10">
        <v>6791155402.1099997</v>
      </c>
      <c r="T23" s="9">
        <v>0</v>
      </c>
      <c r="U23" s="10">
        <v>6791155402.1099997</v>
      </c>
      <c r="V23" s="10">
        <v>145830016735.89001</v>
      </c>
    </row>
    <row r="24" spans="1:22" ht="15" customHeight="1" x14ac:dyDescent="0.25">
      <c r="A24" s="6"/>
      <c r="B24" s="6"/>
      <c r="C24" s="6">
        <v>3</v>
      </c>
      <c r="D24" s="6">
        <v>1</v>
      </c>
      <c r="E24" s="6">
        <v>1</v>
      </c>
      <c r="F24" s="6">
        <v>1</v>
      </c>
      <c r="G24" s="6">
        <v>2</v>
      </c>
      <c r="H24" s="6">
        <v>2</v>
      </c>
      <c r="I24" s="6">
        <v>25</v>
      </c>
      <c r="J24" s="6"/>
      <c r="K24" s="6"/>
      <c r="L24" s="6"/>
      <c r="M24" s="6" t="s">
        <v>95</v>
      </c>
      <c r="N24" s="6" t="s">
        <v>38</v>
      </c>
      <c r="O24" s="9">
        <v>0</v>
      </c>
      <c r="P24" s="9">
        <v>0</v>
      </c>
      <c r="Q24" s="9">
        <v>0</v>
      </c>
      <c r="R24" s="10">
        <v>713140</v>
      </c>
      <c r="S24" s="10">
        <v>713140</v>
      </c>
      <c r="T24" s="9">
        <v>0</v>
      </c>
      <c r="U24" s="10">
        <v>713140</v>
      </c>
      <c r="V24" s="10">
        <v>-713140</v>
      </c>
    </row>
    <row r="25" spans="1:22" ht="18" customHeight="1" x14ac:dyDescent="0.25">
      <c r="A25" s="6"/>
      <c r="B25" s="6"/>
      <c r="C25" s="6">
        <v>3</v>
      </c>
      <c r="D25" s="6">
        <v>1</v>
      </c>
      <c r="E25" s="6">
        <v>1</v>
      </c>
      <c r="F25" s="6">
        <v>1</v>
      </c>
      <c r="G25" s="6">
        <v>2</v>
      </c>
      <c r="H25" s="6">
        <v>2</v>
      </c>
      <c r="I25" s="6">
        <v>29</v>
      </c>
      <c r="J25" s="6"/>
      <c r="K25" s="6"/>
      <c r="L25" s="6"/>
      <c r="M25" s="6" t="s">
        <v>96</v>
      </c>
      <c r="N25" s="6" t="s">
        <v>39</v>
      </c>
      <c r="O25" s="10">
        <v>23529519083</v>
      </c>
      <c r="P25" s="9">
        <v>0</v>
      </c>
      <c r="Q25" s="10">
        <v>23529519083</v>
      </c>
      <c r="R25" s="10">
        <v>3880385532.1999998</v>
      </c>
      <c r="S25" s="10">
        <v>3880385532.1999998</v>
      </c>
      <c r="T25" s="9">
        <v>0</v>
      </c>
      <c r="U25" s="10">
        <v>3880385532.1999998</v>
      </c>
      <c r="V25" s="10">
        <v>19649133550.799999</v>
      </c>
    </row>
    <row r="26" spans="1:22" ht="18" customHeight="1" x14ac:dyDescent="0.25">
      <c r="A26" s="6"/>
      <c r="B26" s="6"/>
      <c r="C26" s="6">
        <v>3</v>
      </c>
      <c r="D26" s="6">
        <v>1</v>
      </c>
      <c r="E26" s="6">
        <v>1</v>
      </c>
      <c r="F26" s="6">
        <v>1</v>
      </c>
      <c r="G26" s="6">
        <v>2</v>
      </c>
      <c r="H26" s="6">
        <v>2</v>
      </c>
      <c r="I26" s="6">
        <v>30</v>
      </c>
      <c r="J26" s="6"/>
      <c r="K26" s="6"/>
      <c r="L26" s="6"/>
      <c r="M26" s="6" t="s">
        <v>97</v>
      </c>
      <c r="N26" s="6" t="s">
        <v>40</v>
      </c>
      <c r="O26" s="10">
        <v>105203176961</v>
      </c>
      <c r="P26" s="9">
        <v>0</v>
      </c>
      <c r="Q26" s="10">
        <v>105203176961</v>
      </c>
      <c r="R26" s="10">
        <v>663542748</v>
      </c>
      <c r="S26" s="10">
        <v>663542748</v>
      </c>
      <c r="T26" s="9">
        <v>0</v>
      </c>
      <c r="U26" s="10">
        <v>663542748</v>
      </c>
      <c r="V26" s="10">
        <v>104539634213</v>
      </c>
    </row>
    <row r="27" spans="1:22" ht="18" customHeight="1" x14ac:dyDescent="0.25">
      <c r="A27" s="6"/>
      <c r="B27" s="6"/>
      <c r="C27" s="6">
        <v>3</v>
      </c>
      <c r="D27" s="6">
        <v>1</v>
      </c>
      <c r="E27" s="6">
        <v>1</v>
      </c>
      <c r="F27" s="6">
        <v>1</v>
      </c>
      <c r="G27" s="6">
        <v>2</v>
      </c>
      <c r="H27" s="6">
        <v>2</v>
      </c>
      <c r="I27" s="6">
        <v>31</v>
      </c>
      <c r="J27" s="6"/>
      <c r="K27" s="6"/>
      <c r="L27" s="6"/>
      <c r="M27" s="6" t="s">
        <v>98</v>
      </c>
      <c r="N27" s="6" t="s">
        <v>41</v>
      </c>
      <c r="O27" s="10">
        <v>10164212370</v>
      </c>
      <c r="P27" s="9">
        <v>0</v>
      </c>
      <c r="Q27" s="10">
        <v>10164212370</v>
      </c>
      <c r="R27" s="10">
        <v>550772392.90999997</v>
      </c>
      <c r="S27" s="10">
        <v>550772392.90999997</v>
      </c>
      <c r="T27" s="9">
        <v>0</v>
      </c>
      <c r="U27" s="10">
        <v>550772392.90999997</v>
      </c>
      <c r="V27" s="10">
        <v>9613439977.0900002</v>
      </c>
    </row>
    <row r="28" spans="1:22" ht="18" customHeight="1" x14ac:dyDescent="0.25">
      <c r="A28" s="6"/>
      <c r="B28" s="6"/>
      <c r="C28" s="6">
        <v>3</v>
      </c>
      <c r="D28" s="6">
        <v>1</v>
      </c>
      <c r="E28" s="6">
        <v>1</v>
      </c>
      <c r="F28" s="6">
        <v>1</v>
      </c>
      <c r="G28" s="6">
        <v>2</v>
      </c>
      <c r="H28" s="6">
        <v>2</v>
      </c>
      <c r="I28" s="6">
        <v>32</v>
      </c>
      <c r="J28" s="6"/>
      <c r="K28" s="6"/>
      <c r="L28" s="6"/>
      <c r="M28" s="6" t="s">
        <v>99</v>
      </c>
      <c r="N28" s="6" t="s">
        <v>42</v>
      </c>
      <c r="O28" s="10">
        <v>13724263724</v>
      </c>
      <c r="P28" s="9">
        <v>0</v>
      </c>
      <c r="Q28" s="10">
        <v>13724263724</v>
      </c>
      <c r="R28" s="10">
        <v>1695741589</v>
      </c>
      <c r="S28" s="10">
        <v>1695741589</v>
      </c>
      <c r="T28" s="9">
        <v>0</v>
      </c>
      <c r="U28" s="10">
        <v>1695741589</v>
      </c>
      <c r="V28" s="10">
        <v>12028522135</v>
      </c>
    </row>
    <row r="29" spans="1:22" ht="18" customHeight="1" x14ac:dyDescent="0.25">
      <c r="A29" s="6"/>
      <c r="B29" s="6"/>
      <c r="C29" s="6">
        <v>3</v>
      </c>
      <c r="D29" s="6">
        <v>1</v>
      </c>
      <c r="E29" s="6">
        <v>1</v>
      </c>
      <c r="F29" s="6">
        <v>1</v>
      </c>
      <c r="G29" s="6">
        <v>2</v>
      </c>
      <c r="H29" s="6">
        <v>3</v>
      </c>
      <c r="I29" s="6"/>
      <c r="J29" s="6"/>
      <c r="K29" s="6"/>
      <c r="L29" s="6"/>
      <c r="M29" s="6" t="s">
        <v>100</v>
      </c>
      <c r="N29" s="6" t="s">
        <v>43</v>
      </c>
      <c r="O29" s="10">
        <v>7500000000</v>
      </c>
      <c r="P29" s="10">
        <v>2457827862</v>
      </c>
      <c r="Q29" s="10">
        <v>9957827862</v>
      </c>
      <c r="R29" s="10">
        <v>638362388.5</v>
      </c>
      <c r="S29" s="10">
        <v>638362388.5</v>
      </c>
      <c r="T29" s="9">
        <v>0</v>
      </c>
      <c r="U29" s="10">
        <v>638362388.5</v>
      </c>
      <c r="V29" s="10">
        <v>9319465473.5</v>
      </c>
    </row>
    <row r="30" spans="1:22" ht="18" customHeight="1" x14ac:dyDescent="0.25">
      <c r="A30" s="6"/>
      <c r="B30" s="6"/>
      <c r="C30" s="6">
        <v>3</v>
      </c>
      <c r="D30" s="6">
        <v>1</v>
      </c>
      <c r="E30" s="6">
        <v>1</v>
      </c>
      <c r="F30" s="6">
        <v>1</v>
      </c>
      <c r="G30" s="6">
        <v>2</v>
      </c>
      <c r="H30" s="6">
        <v>3</v>
      </c>
      <c r="I30" s="6">
        <v>1</v>
      </c>
      <c r="J30" s="6"/>
      <c r="K30" s="6"/>
      <c r="L30" s="6"/>
      <c r="M30" s="6" t="s">
        <v>101</v>
      </c>
      <c r="N30" s="6" t="s">
        <v>44</v>
      </c>
      <c r="O30" s="10">
        <v>9957827862</v>
      </c>
      <c r="P30" s="9">
        <v>0</v>
      </c>
      <c r="Q30" s="10">
        <v>9957827862</v>
      </c>
      <c r="R30" s="10">
        <v>619725314.5</v>
      </c>
      <c r="S30" s="10">
        <v>619725314.5</v>
      </c>
      <c r="T30" s="9">
        <v>0</v>
      </c>
      <c r="U30" s="10">
        <v>619725314.5</v>
      </c>
      <c r="V30" s="10">
        <v>9338102547.5</v>
      </c>
    </row>
    <row r="31" spans="1:22" ht="15" customHeight="1" x14ac:dyDescent="0.25">
      <c r="A31" s="6"/>
      <c r="B31" s="6"/>
      <c r="C31" s="6">
        <v>3</v>
      </c>
      <c r="D31" s="6">
        <v>1</v>
      </c>
      <c r="E31" s="6">
        <v>1</v>
      </c>
      <c r="F31" s="6">
        <v>1</v>
      </c>
      <c r="G31" s="6">
        <v>2</v>
      </c>
      <c r="H31" s="6">
        <v>3</v>
      </c>
      <c r="I31" s="6">
        <v>1</v>
      </c>
      <c r="J31" s="6">
        <v>4</v>
      </c>
      <c r="K31" s="6"/>
      <c r="L31" s="6"/>
      <c r="M31" s="6" t="s">
        <v>104</v>
      </c>
      <c r="N31" s="6" t="s">
        <v>45</v>
      </c>
      <c r="O31" s="9">
        <v>0</v>
      </c>
      <c r="P31" s="9">
        <v>0</v>
      </c>
      <c r="Q31" s="9">
        <v>0</v>
      </c>
      <c r="R31" s="10">
        <v>10189255.5</v>
      </c>
      <c r="S31" s="10">
        <v>10189255.5</v>
      </c>
      <c r="T31" s="9">
        <v>0</v>
      </c>
      <c r="U31" s="10">
        <v>10189255.5</v>
      </c>
      <c r="V31" s="10">
        <v>-10189255.5</v>
      </c>
    </row>
    <row r="32" spans="1:22" ht="18" customHeight="1" x14ac:dyDescent="0.25">
      <c r="A32" s="6"/>
      <c r="B32" s="6"/>
      <c r="C32" s="6">
        <v>3</v>
      </c>
      <c r="D32" s="6">
        <v>1</v>
      </c>
      <c r="E32" s="6">
        <v>1</v>
      </c>
      <c r="F32" s="6">
        <v>1</v>
      </c>
      <c r="G32" s="6">
        <v>2</v>
      </c>
      <c r="H32" s="6">
        <v>3</v>
      </c>
      <c r="I32" s="6">
        <v>1</v>
      </c>
      <c r="J32" s="6">
        <v>5</v>
      </c>
      <c r="K32" s="6"/>
      <c r="L32" s="6"/>
      <c r="M32" s="6" t="s">
        <v>105</v>
      </c>
      <c r="N32" s="6" t="s">
        <v>46</v>
      </c>
      <c r="O32" s="9">
        <v>0</v>
      </c>
      <c r="P32" s="9">
        <v>0</v>
      </c>
      <c r="Q32" s="9">
        <v>0</v>
      </c>
      <c r="R32" s="10">
        <v>609536059</v>
      </c>
      <c r="S32" s="10">
        <v>609536059</v>
      </c>
      <c r="T32" s="9">
        <v>0</v>
      </c>
      <c r="U32" s="10">
        <v>609536059</v>
      </c>
      <c r="V32" s="10">
        <v>-609536059</v>
      </c>
    </row>
    <row r="33" spans="1:22" ht="15" customHeight="1" x14ac:dyDescent="0.25">
      <c r="A33" s="6"/>
      <c r="B33" s="6"/>
      <c r="C33" s="6">
        <v>3</v>
      </c>
      <c r="D33" s="6">
        <v>1</v>
      </c>
      <c r="E33" s="6">
        <v>1</v>
      </c>
      <c r="F33" s="6">
        <v>1</v>
      </c>
      <c r="G33" s="6">
        <v>2</v>
      </c>
      <c r="H33" s="6">
        <v>3</v>
      </c>
      <c r="I33" s="6">
        <v>2</v>
      </c>
      <c r="J33" s="6"/>
      <c r="K33" s="6"/>
      <c r="L33" s="6"/>
      <c r="M33" s="6" t="s">
        <v>106</v>
      </c>
      <c r="N33" s="6" t="s">
        <v>47</v>
      </c>
      <c r="O33" s="9">
        <v>0</v>
      </c>
      <c r="P33" s="9">
        <v>0</v>
      </c>
      <c r="Q33" s="9">
        <v>0</v>
      </c>
      <c r="R33" s="10">
        <v>18637074</v>
      </c>
      <c r="S33" s="10">
        <v>18637074</v>
      </c>
      <c r="T33" s="9">
        <v>0</v>
      </c>
      <c r="U33" s="10">
        <v>18637074</v>
      </c>
      <c r="V33" s="10">
        <v>-18637074</v>
      </c>
    </row>
    <row r="34" spans="1:22" ht="15" customHeight="1" x14ac:dyDescent="0.25">
      <c r="A34" s="6"/>
      <c r="B34" s="6"/>
      <c r="C34" s="6">
        <v>3</v>
      </c>
      <c r="D34" s="6">
        <v>1</v>
      </c>
      <c r="E34" s="6">
        <v>1</v>
      </c>
      <c r="F34" s="6">
        <v>1</v>
      </c>
      <c r="G34" s="6">
        <v>2</v>
      </c>
      <c r="H34" s="6">
        <v>5</v>
      </c>
      <c r="I34" s="6"/>
      <c r="J34" s="6"/>
      <c r="K34" s="6"/>
      <c r="L34" s="6"/>
      <c r="M34" s="6" t="s">
        <v>107</v>
      </c>
      <c r="N34" s="6" t="s">
        <v>48</v>
      </c>
      <c r="O34" s="9">
        <v>0</v>
      </c>
      <c r="P34" s="9">
        <v>0</v>
      </c>
      <c r="Q34" s="9">
        <v>0</v>
      </c>
      <c r="R34" s="10">
        <v>577336</v>
      </c>
      <c r="S34" s="10">
        <v>577336</v>
      </c>
      <c r="T34" s="9">
        <v>0</v>
      </c>
      <c r="U34" s="10">
        <v>577336</v>
      </c>
      <c r="V34" s="10">
        <v>-577336</v>
      </c>
    </row>
    <row r="35" spans="1:22" ht="15" customHeight="1" x14ac:dyDescent="0.25">
      <c r="A35" s="6"/>
      <c r="B35" s="6"/>
      <c r="C35" s="6">
        <v>3</v>
      </c>
      <c r="D35" s="6">
        <v>1</v>
      </c>
      <c r="E35" s="6">
        <v>1</v>
      </c>
      <c r="F35" s="6">
        <v>1</v>
      </c>
      <c r="G35" s="6">
        <v>2</v>
      </c>
      <c r="H35" s="6">
        <v>5</v>
      </c>
      <c r="I35" s="6">
        <v>2</v>
      </c>
      <c r="J35" s="6"/>
      <c r="K35" s="6"/>
      <c r="L35" s="6"/>
      <c r="M35" s="6" t="s">
        <v>108</v>
      </c>
      <c r="N35" s="6" t="s">
        <v>49</v>
      </c>
      <c r="O35" s="9">
        <v>0</v>
      </c>
      <c r="P35" s="9">
        <v>0</v>
      </c>
      <c r="Q35" s="9">
        <v>0</v>
      </c>
      <c r="R35" s="10">
        <v>577336</v>
      </c>
      <c r="S35" s="10">
        <v>577336</v>
      </c>
      <c r="T35" s="9">
        <v>0</v>
      </c>
      <c r="U35" s="10">
        <v>577336</v>
      </c>
      <c r="V35" s="10">
        <v>-577336</v>
      </c>
    </row>
    <row r="36" spans="1:22" ht="15" customHeight="1" x14ac:dyDescent="0.25">
      <c r="A36" s="6"/>
      <c r="B36" s="6"/>
      <c r="C36" s="6">
        <v>3</v>
      </c>
      <c r="D36" s="6">
        <v>1</v>
      </c>
      <c r="E36" s="6">
        <v>1</v>
      </c>
      <c r="F36" s="6">
        <v>1</v>
      </c>
      <c r="G36" s="6">
        <v>2</v>
      </c>
      <c r="H36" s="6">
        <v>5</v>
      </c>
      <c r="I36" s="6">
        <v>2</v>
      </c>
      <c r="J36" s="6">
        <v>4</v>
      </c>
      <c r="K36" s="6"/>
      <c r="L36" s="6"/>
      <c r="M36" s="6" t="s">
        <v>109</v>
      </c>
      <c r="N36" s="6" t="s">
        <v>50</v>
      </c>
      <c r="O36" s="9">
        <v>0</v>
      </c>
      <c r="P36" s="9">
        <v>0</v>
      </c>
      <c r="Q36" s="9">
        <v>0</v>
      </c>
      <c r="R36" s="10">
        <v>20000</v>
      </c>
      <c r="S36" s="10">
        <v>20000</v>
      </c>
      <c r="T36" s="9">
        <v>0</v>
      </c>
      <c r="U36" s="10">
        <v>20000</v>
      </c>
      <c r="V36" s="10">
        <v>-20000</v>
      </c>
    </row>
    <row r="37" spans="1:22" ht="15" customHeight="1" x14ac:dyDescent="0.25">
      <c r="A37" s="6"/>
      <c r="B37" s="6"/>
      <c r="C37" s="6">
        <v>3</v>
      </c>
      <c r="D37" s="6">
        <v>1</v>
      </c>
      <c r="E37" s="6">
        <v>1</v>
      </c>
      <c r="F37" s="6">
        <v>1</v>
      </c>
      <c r="G37" s="6">
        <v>2</v>
      </c>
      <c r="H37" s="6">
        <v>5</v>
      </c>
      <c r="I37" s="6">
        <v>2</v>
      </c>
      <c r="J37" s="6">
        <v>4</v>
      </c>
      <c r="K37" s="6">
        <v>7</v>
      </c>
      <c r="L37" s="6"/>
      <c r="M37" s="6" t="s">
        <v>110</v>
      </c>
      <c r="N37" s="6" t="s">
        <v>51</v>
      </c>
      <c r="O37" s="9">
        <v>0</v>
      </c>
      <c r="P37" s="9">
        <v>0</v>
      </c>
      <c r="Q37" s="9">
        <v>0</v>
      </c>
      <c r="R37" s="10">
        <v>20000</v>
      </c>
      <c r="S37" s="10">
        <v>20000</v>
      </c>
      <c r="T37" s="9">
        <v>0</v>
      </c>
      <c r="U37" s="10">
        <v>20000</v>
      </c>
      <c r="V37" s="10">
        <v>-20000</v>
      </c>
    </row>
    <row r="38" spans="1:22" ht="15" customHeight="1" x14ac:dyDescent="0.25">
      <c r="A38" s="6"/>
      <c r="B38" s="6"/>
      <c r="C38" s="6">
        <v>3</v>
      </c>
      <c r="D38" s="6">
        <v>1</v>
      </c>
      <c r="E38" s="6">
        <v>1</v>
      </c>
      <c r="F38" s="6">
        <v>1</v>
      </c>
      <c r="G38" s="6">
        <v>2</v>
      </c>
      <c r="H38" s="6">
        <v>5</v>
      </c>
      <c r="I38" s="6">
        <v>2</v>
      </c>
      <c r="J38" s="6">
        <v>4</v>
      </c>
      <c r="K38" s="6">
        <v>7</v>
      </c>
      <c r="L38" s="6">
        <v>9</v>
      </c>
      <c r="M38" s="6" t="s">
        <v>111</v>
      </c>
      <c r="N38" s="6" t="s">
        <v>52</v>
      </c>
      <c r="O38" s="9">
        <v>0</v>
      </c>
      <c r="P38" s="9">
        <v>0</v>
      </c>
      <c r="Q38" s="9">
        <v>0</v>
      </c>
      <c r="R38" s="10">
        <v>20000</v>
      </c>
      <c r="S38" s="10">
        <v>20000</v>
      </c>
      <c r="T38" s="9">
        <v>0</v>
      </c>
      <c r="U38" s="10">
        <v>20000</v>
      </c>
      <c r="V38" s="10">
        <v>-20000</v>
      </c>
    </row>
    <row r="39" spans="1:22" ht="15" customHeight="1" x14ac:dyDescent="0.25">
      <c r="A39" s="6"/>
      <c r="B39" s="6"/>
      <c r="C39" s="6">
        <v>3</v>
      </c>
      <c r="D39" s="6">
        <v>1</v>
      </c>
      <c r="E39" s="6">
        <v>1</v>
      </c>
      <c r="F39" s="6">
        <v>1</v>
      </c>
      <c r="G39" s="6">
        <v>2</v>
      </c>
      <c r="H39" s="6">
        <v>5</v>
      </c>
      <c r="I39" s="6">
        <v>2</v>
      </c>
      <c r="J39" s="6">
        <v>8</v>
      </c>
      <c r="K39" s="6"/>
      <c r="L39" s="6"/>
      <c r="M39" s="6" t="s">
        <v>112</v>
      </c>
      <c r="N39" s="6" t="s">
        <v>53</v>
      </c>
      <c r="O39" s="9">
        <v>0</v>
      </c>
      <c r="P39" s="9">
        <v>0</v>
      </c>
      <c r="Q39" s="9">
        <v>0</v>
      </c>
      <c r="R39" s="10">
        <v>557336</v>
      </c>
      <c r="S39" s="10">
        <v>557336</v>
      </c>
      <c r="T39" s="9">
        <v>0</v>
      </c>
      <c r="U39" s="10">
        <v>557336</v>
      </c>
      <c r="V39" s="10">
        <v>-557336</v>
      </c>
    </row>
    <row r="40" spans="1:22" ht="15" customHeight="1" x14ac:dyDescent="0.25">
      <c r="A40" s="6"/>
      <c r="B40" s="6"/>
      <c r="C40" s="6">
        <v>3</v>
      </c>
      <c r="D40" s="6">
        <v>1</v>
      </c>
      <c r="E40" s="6">
        <v>1</v>
      </c>
      <c r="F40" s="6">
        <v>1</v>
      </c>
      <c r="G40" s="6">
        <v>2</v>
      </c>
      <c r="H40" s="6">
        <v>5</v>
      </c>
      <c r="I40" s="6">
        <v>2</v>
      </c>
      <c r="J40" s="6">
        <v>8</v>
      </c>
      <c r="K40" s="6">
        <v>9</v>
      </c>
      <c r="L40" s="6"/>
      <c r="M40" s="6" t="s">
        <v>113</v>
      </c>
      <c r="N40" s="6" t="s">
        <v>54</v>
      </c>
      <c r="O40" s="9">
        <v>0</v>
      </c>
      <c r="P40" s="9">
        <v>0</v>
      </c>
      <c r="Q40" s="9">
        <v>0</v>
      </c>
      <c r="R40" s="10">
        <v>557336</v>
      </c>
      <c r="S40" s="10">
        <v>557336</v>
      </c>
      <c r="T40" s="9">
        <v>0</v>
      </c>
      <c r="U40" s="10">
        <v>557336</v>
      </c>
      <c r="V40" s="10">
        <v>-557336</v>
      </c>
    </row>
    <row r="41" spans="1:22" ht="15" customHeight="1" x14ac:dyDescent="0.25">
      <c r="A41" s="6"/>
      <c r="B41" s="6"/>
      <c r="C41" s="6">
        <v>3</v>
      </c>
      <c r="D41" s="6">
        <v>1</v>
      </c>
      <c r="E41" s="6">
        <v>1</v>
      </c>
      <c r="F41" s="6">
        <v>1</v>
      </c>
      <c r="G41" s="6">
        <v>2</v>
      </c>
      <c r="H41" s="6">
        <v>5</v>
      </c>
      <c r="I41" s="6">
        <v>2</v>
      </c>
      <c r="J41" s="6">
        <v>8</v>
      </c>
      <c r="K41" s="6">
        <v>9</v>
      </c>
      <c r="L41" s="6">
        <v>1</v>
      </c>
      <c r="M41" s="6" t="s">
        <v>114</v>
      </c>
      <c r="N41" s="6" t="s">
        <v>55</v>
      </c>
      <c r="O41" s="9">
        <v>0</v>
      </c>
      <c r="P41" s="9">
        <v>0</v>
      </c>
      <c r="Q41" s="9">
        <v>0</v>
      </c>
      <c r="R41" s="10">
        <v>557336</v>
      </c>
      <c r="S41" s="10">
        <v>557336</v>
      </c>
      <c r="T41" s="9">
        <v>0</v>
      </c>
      <c r="U41" s="10">
        <v>557336</v>
      </c>
      <c r="V41" s="10">
        <v>-557336</v>
      </c>
    </row>
    <row r="42" spans="1:22" ht="18" x14ac:dyDescent="0.25">
      <c r="A42" s="6"/>
      <c r="B42" s="6"/>
      <c r="C42" s="6">
        <v>3</v>
      </c>
      <c r="D42" s="6">
        <v>1</v>
      </c>
      <c r="E42" s="6">
        <v>1</v>
      </c>
      <c r="F42" s="6">
        <v>1</v>
      </c>
      <c r="G42" s="6">
        <v>2</v>
      </c>
      <c r="H42" s="6">
        <v>6</v>
      </c>
      <c r="I42" s="6"/>
      <c r="J42" s="6"/>
      <c r="K42" s="6"/>
      <c r="L42" s="6"/>
      <c r="M42" s="6" t="s">
        <v>115</v>
      </c>
      <c r="N42" s="6" t="s">
        <v>56</v>
      </c>
      <c r="O42" s="10">
        <v>4600000000</v>
      </c>
      <c r="P42" s="10">
        <v>-4600000000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</row>
    <row r="43" spans="1:22" ht="18" customHeight="1" x14ac:dyDescent="0.25">
      <c r="A43" s="6"/>
      <c r="B43" s="6"/>
      <c r="C43" s="6">
        <v>3</v>
      </c>
      <c r="D43" s="6">
        <v>1</v>
      </c>
      <c r="E43" s="6">
        <v>1</v>
      </c>
      <c r="F43" s="6">
        <v>2</v>
      </c>
      <c r="G43" s="6"/>
      <c r="H43" s="6"/>
      <c r="I43" s="6"/>
      <c r="J43" s="6"/>
      <c r="K43" s="6"/>
      <c r="L43" s="6"/>
      <c r="M43" s="6" t="s">
        <v>81</v>
      </c>
      <c r="N43" s="6" t="s">
        <v>57</v>
      </c>
      <c r="O43" s="10">
        <v>33554000000</v>
      </c>
      <c r="P43" s="9">
        <v>0</v>
      </c>
      <c r="Q43" s="10">
        <v>33554000000</v>
      </c>
      <c r="R43" s="10">
        <v>20154.84</v>
      </c>
      <c r="S43" s="10">
        <v>20154.84</v>
      </c>
      <c r="T43" s="9">
        <v>0</v>
      </c>
      <c r="U43" s="10">
        <v>20154.84</v>
      </c>
      <c r="V43" s="10">
        <v>33553979845.16</v>
      </c>
    </row>
    <row r="44" spans="1:22" ht="18" x14ac:dyDescent="0.25">
      <c r="A44" s="6"/>
      <c r="B44" s="6"/>
      <c r="C44" s="6">
        <v>3</v>
      </c>
      <c r="D44" s="6">
        <v>1</v>
      </c>
      <c r="E44" s="6">
        <v>1</v>
      </c>
      <c r="F44" s="6">
        <v>2</v>
      </c>
      <c r="G44" s="6">
        <v>2</v>
      </c>
      <c r="H44" s="6"/>
      <c r="I44" s="6"/>
      <c r="J44" s="6"/>
      <c r="K44" s="6"/>
      <c r="L44" s="6"/>
      <c r="M44" s="6" t="s">
        <v>82</v>
      </c>
      <c r="N44" s="6" t="s">
        <v>58</v>
      </c>
      <c r="O44" s="10">
        <v>33554000000</v>
      </c>
      <c r="P44" s="9">
        <v>0</v>
      </c>
      <c r="Q44" s="10">
        <v>33554000000</v>
      </c>
      <c r="R44" s="9">
        <v>0</v>
      </c>
      <c r="S44" s="9">
        <v>0</v>
      </c>
      <c r="T44" s="9">
        <v>0</v>
      </c>
      <c r="U44" s="9">
        <v>0</v>
      </c>
      <c r="V44" s="10">
        <v>33554000000</v>
      </c>
    </row>
    <row r="45" spans="1:22" ht="15" customHeight="1" x14ac:dyDescent="0.25">
      <c r="A45" s="6"/>
      <c r="B45" s="6"/>
      <c r="C45" s="6">
        <v>3</v>
      </c>
      <c r="D45" s="6">
        <v>1</v>
      </c>
      <c r="E45" s="6">
        <v>1</v>
      </c>
      <c r="F45" s="6">
        <v>2</v>
      </c>
      <c r="G45" s="6">
        <v>5</v>
      </c>
      <c r="H45" s="6"/>
      <c r="I45" s="6"/>
      <c r="J45" s="6"/>
      <c r="K45" s="6"/>
      <c r="L45" s="6"/>
      <c r="M45" s="6" t="s">
        <v>83</v>
      </c>
      <c r="N45" s="6" t="s">
        <v>59</v>
      </c>
      <c r="O45" s="9">
        <v>0</v>
      </c>
      <c r="P45" s="9">
        <v>0</v>
      </c>
      <c r="Q45" s="9">
        <v>0</v>
      </c>
      <c r="R45" s="10">
        <v>20154.84</v>
      </c>
      <c r="S45" s="10">
        <v>20154.84</v>
      </c>
      <c r="T45" s="9">
        <v>0</v>
      </c>
      <c r="U45" s="10">
        <v>20154.84</v>
      </c>
      <c r="V45" s="10">
        <v>-20154.84</v>
      </c>
    </row>
    <row r="46" spans="1:22" ht="15" customHeight="1" x14ac:dyDescent="0.25">
      <c r="A46" s="6"/>
      <c r="B46" s="6"/>
      <c r="C46" s="6">
        <v>3</v>
      </c>
      <c r="D46" s="6">
        <v>1</v>
      </c>
      <c r="E46" s="6">
        <v>1</v>
      </c>
      <c r="F46" s="6">
        <v>2</v>
      </c>
      <c r="G46" s="6">
        <v>5</v>
      </c>
      <c r="H46" s="6">
        <v>1</v>
      </c>
      <c r="I46" s="6"/>
      <c r="J46" s="6"/>
      <c r="K46" s="6"/>
      <c r="L46" s="6"/>
      <c r="M46" s="6" t="s">
        <v>86</v>
      </c>
      <c r="N46" s="6" t="s">
        <v>60</v>
      </c>
      <c r="O46" s="9">
        <v>0</v>
      </c>
      <c r="P46" s="9">
        <v>0</v>
      </c>
      <c r="Q46" s="9">
        <v>0</v>
      </c>
      <c r="R46" s="10">
        <v>20154.84</v>
      </c>
      <c r="S46" s="10">
        <v>20154.84</v>
      </c>
      <c r="T46" s="9">
        <v>0</v>
      </c>
      <c r="U46" s="10">
        <v>20154.84</v>
      </c>
      <c r="V46" s="10">
        <v>-20154.84</v>
      </c>
    </row>
    <row r="47" spans="1:22" ht="15" customHeight="1" x14ac:dyDescent="0.25">
      <c r="A47" s="6"/>
      <c r="B47" s="6"/>
      <c r="C47" s="6">
        <v>3</v>
      </c>
      <c r="D47" s="6">
        <v>1</v>
      </c>
      <c r="E47" s="6">
        <v>1</v>
      </c>
      <c r="F47" s="6">
        <v>2</v>
      </c>
      <c r="G47" s="6">
        <v>5</v>
      </c>
      <c r="H47" s="6">
        <v>1</v>
      </c>
      <c r="I47" s="6">
        <v>2</v>
      </c>
      <c r="J47" s="6"/>
      <c r="K47" s="6"/>
      <c r="L47" s="6"/>
      <c r="M47" s="6" t="s">
        <v>87</v>
      </c>
      <c r="N47" s="6" t="s">
        <v>61</v>
      </c>
      <c r="O47" s="9">
        <v>0</v>
      </c>
      <c r="P47" s="9">
        <v>0</v>
      </c>
      <c r="Q47" s="9">
        <v>0</v>
      </c>
      <c r="R47" s="10">
        <v>20154.84</v>
      </c>
      <c r="S47" s="10">
        <v>20154.84</v>
      </c>
      <c r="T47" s="9">
        <v>0</v>
      </c>
      <c r="U47" s="10">
        <v>20154.84</v>
      </c>
      <c r="V47" s="10">
        <v>-20154.84</v>
      </c>
    </row>
    <row r="48" spans="1:22" ht="15" customHeight="1" x14ac:dyDescent="0.25">
      <c r="A48" s="6"/>
      <c r="B48" s="6"/>
      <c r="C48" s="6">
        <v>3</v>
      </c>
      <c r="D48" s="6">
        <v>1</v>
      </c>
      <c r="E48" s="6">
        <v>1</v>
      </c>
      <c r="F48" s="6">
        <v>2</v>
      </c>
      <c r="G48" s="6">
        <v>5</v>
      </c>
      <c r="H48" s="6">
        <v>1</v>
      </c>
      <c r="I48" s="6">
        <v>2</v>
      </c>
      <c r="J48" s="6">
        <v>1</v>
      </c>
      <c r="K48" s="6"/>
      <c r="L48" s="6"/>
      <c r="M48" s="6" t="s">
        <v>88</v>
      </c>
      <c r="N48" s="6" t="s">
        <v>62</v>
      </c>
      <c r="O48" s="9">
        <v>0</v>
      </c>
      <c r="P48" s="9">
        <v>0</v>
      </c>
      <c r="Q48" s="9">
        <v>0</v>
      </c>
      <c r="R48" s="10">
        <v>20154.84</v>
      </c>
      <c r="S48" s="10">
        <v>20154.84</v>
      </c>
      <c r="T48" s="9">
        <v>0</v>
      </c>
      <c r="U48" s="10">
        <v>20154.84</v>
      </c>
      <c r="V48" s="10">
        <v>-20154.84</v>
      </c>
    </row>
    <row r="49" ht="15.75" customHeight="1" x14ac:dyDescent="0.25"/>
  </sheetData>
  <autoFilter ref="A17:AR48"/>
  <pageMargins left="0.86614173228346503" right="3.9370078740157501E-2" top="0.78740157480314998" bottom="0.74678346456692901" header="0.78740157480314998" footer="0.39370078740157499"/>
  <pageSetup paperSize="0" orientation="landscape" horizontalDpi="300" verticalDpi="300"/>
  <headerFooter alignWithMargins="0">
    <oddFooter>&amp;R&amp;"Arial,Regular"&amp;8&amp;P 
&amp;"-,Regular"de 
&amp;"-,Regular"&amp;N 
&amp;"-,Regular"Página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opLeftCell="L31" workbookViewId="0">
      <selection activeCell="R7" sqref="R7"/>
    </sheetView>
  </sheetViews>
  <sheetFormatPr baseColWidth="10" defaultRowHeight="15" x14ac:dyDescent="0.25"/>
  <cols>
    <col min="1" max="11" width="0" hidden="1" customWidth="1"/>
    <col min="14" max="14" width="14.7109375" bestFit="1" customWidth="1"/>
    <col min="15" max="15" width="14.42578125" bestFit="1" customWidth="1"/>
    <col min="16" max="16" width="14.7109375" bestFit="1" customWidth="1"/>
    <col min="17" max="17" width="13.5703125" bestFit="1" customWidth="1"/>
    <col min="18" max="18" width="14.140625" bestFit="1" customWidth="1"/>
    <col min="19" max="19" width="13.28515625" bestFit="1" customWidth="1"/>
    <col min="20" max="20" width="14.140625" bestFit="1" customWidth="1"/>
    <col min="21" max="21" width="14.7109375" bestFit="1" customWidth="1"/>
  </cols>
  <sheetData>
    <row r="1" spans="1:21" ht="37.5" x14ac:dyDescent="0.25">
      <c r="A1" s="65" t="s">
        <v>15</v>
      </c>
      <c r="B1" s="65" t="s">
        <v>16</v>
      </c>
      <c r="C1" s="65" t="s">
        <v>17</v>
      </c>
      <c r="D1" s="65" t="s">
        <v>18</v>
      </c>
      <c r="E1" s="65" t="s">
        <v>19</v>
      </c>
      <c r="F1" s="65" t="s">
        <v>20</v>
      </c>
      <c r="G1" s="65" t="s">
        <v>21</v>
      </c>
      <c r="H1" s="65" t="s">
        <v>22</v>
      </c>
      <c r="I1" s="65" t="s">
        <v>23</v>
      </c>
      <c r="J1" s="65" t="s">
        <v>24</v>
      </c>
      <c r="K1" s="65" t="s">
        <v>91</v>
      </c>
      <c r="L1" s="65" t="s">
        <v>93</v>
      </c>
      <c r="M1" s="65" t="s">
        <v>25</v>
      </c>
      <c r="N1" s="65" t="s">
        <v>26</v>
      </c>
      <c r="O1" s="65" t="s">
        <v>27</v>
      </c>
      <c r="P1" s="65" t="s">
        <v>28</v>
      </c>
      <c r="Q1" s="65" t="s">
        <v>29</v>
      </c>
      <c r="R1" s="65" t="s">
        <v>30</v>
      </c>
      <c r="S1" s="65" t="s">
        <v>31</v>
      </c>
      <c r="T1" s="65" t="s">
        <v>32</v>
      </c>
      <c r="U1" s="65" t="s">
        <v>33</v>
      </c>
    </row>
    <row r="2" spans="1:21" ht="45" x14ac:dyDescent="0.25">
      <c r="A2" s="66">
        <v>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>
        <v>3</v>
      </c>
      <c r="M2" s="66" t="s">
        <v>34</v>
      </c>
      <c r="N2" s="67">
        <v>196133000000</v>
      </c>
      <c r="O2" s="68">
        <v>0</v>
      </c>
      <c r="P2" s="67">
        <v>196133000000</v>
      </c>
      <c r="Q2" s="67">
        <v>18697948150.68</v>
      </c>
      <c r="R2" s="67">
        <v>92766701943.660004</v>
      </c>
      <c r="S2" s="67">
        <v>2927599671</v>
      </c>
      <c r="T2" s="67">
        <v>89839102272.660004</v>
      </c>
      <c r="U2" s="67">
        <v>106293897727.34</v>
      </c>
    </row>
    <row r="3" spans="1:21" ht="45" x14ac:dyDescent="0.25">
      <c r="A3" s="66">
        <v>3</v>
      </c>
      <c r="B3" s="66">
        <v>1</v>
      </c>
      <c r="C3" s="66"/>
      <c r="D3" s="66"/>
      <c r="E3" s="66"/>
      <c r="F3" s="66"/>
      <c r="G3" s="66"/>
      <c r="H3" s="66"/>
      <c r="I3" s="66"/>
      <c r="J3" s="66"/>
      <c r="K3" s="66"/>
      <c r="L3" s="69" t="s">
        <v>79</v>
      </c>
      <c r="M3" s="66" t="s">
        <v>34</v>
      </c>
      <c r="N3" s="67">
        <v>196133000000</v>
      </c>
      <c r="O3" s="68">
        <v>0</v>
      </c>
      <c r="P3" s="67">
        <v>196133000000</v>
      </c>
      <c r="Q3" s="67">
        <v>18697948150.68</v>
      </c>
      <c r="R3" s="67">
        <v>92766701943.660004</v>
      </c>
      <c r="S3" s="67">
        <v>2927599671</v>
      </c>
      <c r="T3" s="67">
        <v>89839102272.660004</v>
      </c>
      <c r="U3" s="67">
        <v>106293897727.34</v>
      </c>
    </row>
    <row r="4" spans="1:21" ht="45" x14ac:dyDescent="0.25">
      <c r="A4" s="66">
        <v>3</v>
      </c>
      <c r="B4" s="66">
        <v>1</v>
      </c>
      <c r="C4" s="66">
        <v>1</v>
      </c>
      <c r="D4" s="66"/>
      <c r="E4" s="66"/>
      <c r="F4" s="66"/>
      <c r="G4" s="66"/>
      <c r="H4" s="66"/>
      <c r="I4" s="66"/>
      <c r="J4" s="66"/>
      <c r="K4" s="66"/>
      <c r="L4" s="69" t="s">
        <v>89</v>
      </c>
      <c r="M4" s="66" t="s">
        <v>34</v>
      </c>
      <c r="N4" s="67">
        <v>196133000000</v>
      </c>
      <c r="O4" s="68">
        <v>0</v>
      </c>
      <c r="P4" s="67">
        <v>196133000000</v>
      </c>
      <c r="Q4" s="67">
        <v>18697948150.68</v>
      </c>
      <c r="R4" s="67">
        <v>92766701943.660004</v>
      </c>
      <c r="S4" s="67">
        <v>2927599671</v>
      </c>
      <c r="T4" s="67">
        <v>89839102272.660004</v>
      </c>
      <c r="U4" s="67">
        <v>106293897727.34</v>
      </c>
    </row>
    <row r="5" spans="1:21" ht="18" x14ac:dyDescent="0.25">
      <c r="A5" s="66">
        <v>3</v>
      </c>
      <c r="B5" s="66">
        <v>1</v>
      </c>
      <c r="C5" s="66">
        <v>1</v>
      </c>
      <c r="D5" s="66">
        <v>1</v>
      </c>
      <c r="E5" s="66"/>
      <c r="F5" s="66"/>
      <c r="G5" s="66"/>
      <c r="H5" s="66"/>
      <c r="I5" s="66"/>
      <c r="J5" s="66"/>
      <c r="K5" s="66"/>
      <c r="L5" s="66" t="s">
        <v>85</v>
      </c>
      <c r="M5" s="66" t="s">
        <v>35</v>
      </c>
      <c r="N5" s="67">
        <v>162579000000</v>
      </c>
      <c r="O5" s="68">
        <v>0</v>
      </c>
      <c r="P5" s="67">
        <v>162579000000</v>
      </c>
      <c r="Q5" s="67">
        <v>18697475219.009998</v>
      </c>
      <c r="R5" s="67">
        <v>91208826658.330002</v>
      </c>
      <c r="S5" s="67">
        <v>2908459275</v>
      </c>
      <c r="T5" s="67">
        <v>88300367383.330002</v>
      </c>
      <c r="U5" s="67">
        <v>74278632616.669998</v>
      </c>
    </row>
    <row r="6" spans="1:21" ht="36" x14ac:dyDescent="0.25">
      <c r="A6" s="66">
        <v>3</v>
      </c>
      <c r="B6" s="66">
        <v>1</v>
      </c>
      <c r="C6" s="66">
        <v>1</v>
      </c>
      <c r="D6" s="66">
        <v>1</v>
      </c>
      <c r="E6" s="66">
        <v>2</v>
      </c>
      <c r="F6" s="66"/>
      <c r="G6" s="66"/>
      <c r="H6" s="66"/>
      <c r="I6" s="66"/>
      <c r="J6" s="66"/>
      <c r="K6" s="66"/>
      <c r="L6" s="66" t="s">
        <v>80</v>
      </c>
      <c r="M6" s="66" t="s">
        <v>36</v>
      </c>
      <c r="N6" s="67">
        <v>162579000000</v>
      </c>
      <c r="O6" s="68">
        <v>0</v>
      </c>
      <c r="P6" s="67">
        <v>162579000000</v>
      </c>
      <c r="Q6" s="67">
        <v>18697475219.009998</v>
      </c>
      <c r="R6" s="67">
        <v>91208826658.330002</v>
      </c>
      <c r="S6" s="67">
        <v>2908459275</v>
      </c>
      <c r="T6" s="67">
        <v>88300367383.330002</v>
      </c>
      <c r="U6" s="67">
        <v>74278632616.669998</v>
      </c>
    </row>
    <row r="7" spans="1:21" ht="36" x14ac:dyDescent="0.25">
      <c r="A7" s="66">
        <v>3</v>
      </c>
      <c r="B7" s="66">
        <v>1</v>
      </c>
      <c r="C7" s="66">
        <v>1</v>
      </c>
      <c r="D7" s="66">
        <v>1</v>
      </c>
      <c r="E7" s="66">
        <v>2</v>
      </c>
      <c r="F7" s="66">
        <v>2</v>
      </c>
      <c r="G7" s="66"/>
      <c r="H7" s="66"/>
      <c r="I7" s="66"/>
      <c r="J7" s="66"/>
      <c r="K7" s="66"/>
      <c r="L7" s="66" t="s">
        <v>94</v>
      </c>
      <c r="M7" s="66" t="s">
        <v>37</v>
      </c>
      <c r="N7" s="67">
        <v>150479000000</v>
      </c>
      <c r="O7" s="67">
        <v>2142172138</v>
      </c>
      <c r="P7" s="67">
        <v>152621172138</v>
      </c>
      <c r="Q7" s="67">
        <v>18087272565.009998</v>
      </c>
      <c r="R7" s="67">
        <v>85904493173.309998</v>
      </c>
      <c r="S7" s="67">
        <v>2820831084</v>
      </c>
      <c r="T7" s="67">
        <v>83083662089.309998</v>
      </c>
      <c r="U7" s="67">
        <v>69537510048.690002</v>
      </c>
    </row>
    <row r="8" spans="1:21" ht="54" x14ac:dyDescent="0.25">
      <c r="A8" s="66">
        <v>3</v>
      </c>
      <c r="B8" s="66">
        <v>1</v>
      </c>
      <c r="C8" s="66">
        <v>1</v>
      </c>
      <c r="D8" s="66">
        <v>1</v>
      </c>
      <c r="E8" s="66">
        <v>2</v>
      </c>
      <c r="F8" s="66">
        <v>2</v>
      </c>
      <c r="G8" s="66">
        <v>25</v>
      </c>
      <c r="H8" s="66"/>
      <c r="I8" s="66"/>
      <c r="J8" s="66"/>
      <c r="K8" s="66"/>
      <c r="L8" s="66" t="s">
        <v>95</v>
      </c>
      <c r="M8" s="66" t="s">
        <v>38</v>
      </c>
      <c r="N8" s="68">
        <v>0</v>
      </c>
      <c r="O8" s="68">
        <v>0</v>
      </c>
      <c r="P8" s="68">
        <v>0</v>
      </c>
      <c r="Q8" s="68">
        <v>0</v>
      </c>
      <c r="R8" s="67">
        <v>2094100</v>
      </c>
      <c r="S8" s="68">
        <v>0</v>
      </c>
      <c r="T8" s="67">
        <v>2094100</v>
      </c>
      <c r="U8" s="67">
        <v>-2094100</v>
      </c>
    </row>
    <row r="9" spans="1:21" ht="36" x14ac:dyDescent="0.25">
      <c r="A9" s="66">
        <v>3</v>
      </c>
      <c r="B9" s="66">
        <v>1</v>
      </c>
      <c r="C9" s="66">
        <v>1</v>
      </c>
      <c r="D9" s="66">
        <v>1</v>
      </c>
      <c r="E9" s="66">
        <v>2</v>
      </c>
      <c r="F9" s="66">
        <v>2</v>
      </c>
      <c r="G9" s="66">
        <v>29</v>
      </c>
      <c r="H9" s="66"/>
      <c r="I9" s="66"/>
      <c r="J9" s="66"/>
      <c r="K9" s="66"/>
      <c r="L9" s="66" t="s">
        <v>96</v>
      </c>
      <c r="M9" s="66" t="s">
        <v>39</v>
      </c>
      <c r="N9" s="67">
        <v>23529519083</v>
      </c>
      <c r="O9" s="67">
        <v>81212306396</v>
      </c>
      <c r="P9" s="67">
        <v>104741825479</v>
      </c>
      <c r="Q9" s="67">
        <v>14016183450</v>
      </c>
      <c r="R9" s="67">
        <v>56077697296.199997</v>
      </c>
      <c r="S9" s="67">
        <v>2337821703</v>
      </c>
      <c r="T9" s="67">
        <v>53739875593.199997</v>
      </c>
      <c r="U9" s="67">
        <v>51001949885.800003</v>
      </c>
    </row>
    <row r="10" spans="1:21" ht="54" x14ac:dyDescent="0.25">
      <c r="A10" s="66">
        <v>3</v>
      </c>
      <c r="B10" s="66">
        <v>1</v>
      </c>
      <c r="C10" s="66">
        <v>1</v>
      </c>
      <c r="D10" s="66">
        <v>1</v>
      </c>
      <c r="E10" s="66">
        <v>2</v>
      </c>
      <c r="F10" s="66">
        <v>2</v>
      </c>
      <c r="G10" s="66">
        <v>30</v>
      </c>
      <c r="H10" s="66"/>
      <c r="I10" s="66"/>
      <c r="J10" s="66"/>
      <c r="K10" s="66"/>
      <c r="L10" s="66" t="s">
        <v>97</v>
      </c>
      <c r="M10" s="66" t="s">
        <v>40</v>
      </c>
      <c r="N10" s="67">
        <v>105203176961</v>
      </c>
      <c r="O10" s="67">
        <v>-91855966644</v>
      </c>
      <c r="P10" s="67">
        <v>13347210317</v>
      </c>
      <c r="Q10" s="67">
        <v>1090824678</v>
      </c>
      <c r="R10" s="67">
        <v>8749479815</v>
      </c>
      <c r="S10" s="67">
        <v>318692026</v>
      </c>
      <c r="T10" s="67">
        <v>8430787789</v>
      </c>
      <c r="U10" s="67">
        <v>4916422528</v>
      </c>
    </row>
    <row r="11" spans="1:21" ht="54" x14ac:dyDescent="0.25">
      <c r="A11" s="66">
        <v>3</v>
      </c>
      <c r="B11" s="66">
        <v>1</v>
      </c>
      <c r="C11" s="66">
        <v>1</v>
      </c>
      <c r="D11" s="66">
        <v>1</v>
      </c>
      <c r="E11" s="66">
        <v>2</v>
      </c>
      <c r="F11" s="66">
        <v>2</v>
      </c>
      <c r="G11" s="66">
        <v>31</v>
      </c>
      <c r="H11" s="66"/>
      <c r="I11" s="66"/>
      <c r="J11" s="66"/>
      <c r="K11" s="66"/>
      <c r="L11" s="66" t="s">
        <v>98</v>
      </c>
      <c r="M11" s="66" t="s">
        <v>41</v>
      </c>
      <c r="N11" s="67">
        <v>10164212370</v>
      </c>
      <c r="O11" s="67">
        <v>-44457373</v>
      </c>
      <c r="P11" s="67">
        <v>10119754997</v>
      </c>
      <c r="Q11" s="67">
        <v>750475297.00999999</v>
      </c>
      <c r="R11" s="67">
        <v>5177536338.1099997</v>
      </c>
      <c r="S11" s="67">
        <v>56254901</v>
      </c>
      <c r="T11" s="67">
        <v>5121281437.1099997</v>
      </c>
      <c r="U11" s="67">
        <v>4998473559.8900003</v>
      </c>
    </row>
    <row r="12" spans="1:21" ht="54" x14ac:dyDescent="0.25">
      <c r="A12" s="66">
        <v>3</v>
      </c>
      <c r="B12" s="66">
        <v>1</v>
      </c>
      <c r="C12" s="66">
        <v>1</v>
      </c>
      <c r="D12" s="66">
        <v>1</v>
      </c>
      <c r="E12" s="66">
        <v>2</v>
      </c>
      <c r="F12" s="66">
        <v>2</v>
      </c>
      <c r="G12" s="66">
        <v>32</v>
      </c>
      <c r="H12" s="66"/>
      <c r="I12" s="66"/>
      <c r="J12" s="66"/>
      <c r="K12" s="66"/>
      <c r="L12" s="66" t="s">
        <v>99</v>
      </c>
      <c r="M12" s="66" t="s">
        <v>42</v>
      </c>
      <c r="N12" s="67">
        <v>13724263724</v>
      </c>
      <c r="O12" s="67">
        <v>10688117620</v>
      </c>
      <c r="P12" s="67">
        <v>24412381344</v>
      </c>
      <c r="Q12" s="67">
        <v>2229789140</v>
      </c>
      <c r="R12" s="67">
        <v>15897685624</v>
      </c>
      <c r="S12" s="67">
        <v>108062454</v>
      </c>
      <c r="T12" s="67">
        <v>15789623170</v>
      </c>
      <c r="U12" s="67">
        <v>8622758174</v>
      </c>
    </row>
    <row r="13" spans="1:21" ht="36" x14ac:dyDescent="0.25">
      <c r="A13" s="66">
        <v>3</v>
      </c>
      <c r="B13" s="66">
        <v>1</v>
      </c>
      <c r="C13" s="66">
        <v>1</v>
      </c>
      <c r="D13" s="66">
        <v>1</v>
      </c>
      <c r="E13" s="66">
        <v>2</v>
      </c>
      <c r="F13" s="66">
        <v>3</v>
      </c>
      <c r="G13" s="66"/>
      <c r="H13" s="66"/>
      <c r="I13" s="66"/>
      <c r="J13" s="66"/>
      <c r="K13" s="66"/>
      <c r="L13" s="66" t="s">
        <v>100</v>
      </c>
      <c r="M13" s="66" t="s">
        <v>43</v>
      </c>
      <c r="N13" s="67">
        <v>7500000000</v>
      </c>
      <c r="O13" s="67">
        <v>2457827862</v>
      </c>
      <c r="P13" s="67">
        <v>9957827862</v>
      </c>
      <c r="Q13" s="67">
        <v>610159154</v>
      </c>
      <c r="R13" s="67">
        <v>5301818050.0200005</v>
      </c>
      <c r="S13" s="67">
        <v>87598234</v>
      </c>
      <c r="T13" s="67">
        <v>5214219816.0200005</v>
      </c>
      <c r="U13" s="67">
        <v>4743608045.9799995</v>
      </c>
    </row>
    <row r="14" spans="1:21" ht="18" x14ac:dyDescent="0.25">
      <c r="A14" s="66">
        <v>3</v>
      </c>
      <c r="B14" s="66">
        <v>1</v>
      </c>
      <c r="C14" s="66">
        <v>1</v>
      </c>
      <c r="D14" s="66">
        <v>1</v>
      </c>
      <c r="E14" s="66">
        <v>2</v>
      </c>
      <c r="F14" s="66">
        <v>3</v>
      </c>
      <c r="G14" s="66">
        <v>1</v>
      </c>
      <c r="H14" s="66"/>
      <c r="I14" s="66"/>
      <c r="J14" s="66"/>
      <c r="K14" s="66"/>
      <c r="L14" s="66" t="s">
        <v>101</v>
      </c>
      <c r="M14" s="66" t="s">
        <v>44</v>
      </c>
      <c r="N14" s="67">
        <v>9957827862</v>
      </c>
      <c r="O14" s="68">
        <v>0</v>
      </c>
      <c r="P14" s="67">
        <v>9957827862</v>
      </c>
      <c r="Q14" s="67">
        <v>558715788</v>
      </c>
      <c r="R14" s="67">
        <v>5025324341.0200005</v>
      </c>
      <c r="S14" s="67">
        <v>87598234</v>
      </c>
      <c r="T14" s="67">
        <v>4937726107.0200005</v>
      </c>
      <c r="U14" s="67">
        <v>5020101754.9799995</v>
      </c>
    </row>
    <row r="15" spans="1:21" ht="27" x14ac:dyDescent="0.25">
      <c r="A15" s="66">
        <v>3</v>
      </c>
      <c r="B15" s="66">
        <v>1</v>
      </c>
      <c r="C15" s="66">
        <v>1</v>
      </c>
      <c r="D15" s="66">
        <v>1</v>
      </c>
      <c r="E15" s="66">
        <v>2</v>
      </c>
      <c r="F15" s="66">
        <v>3</v>
      </c>
      <c r="G15" s="66">
        <v>1</v>
      </c>
      <c r="H15" s="66">
        <v>3</v>
      </c>
      <c r="I15" s="66"/>
      <c r="J15" s="66"/>
      <c r="K15" s="66"/>
      <c r="L15" s="66" t="s">
        <v>102</v>
      </c>
      <c r="M15" s="66" t="s">
        <v>103</v>
      </c>
      <c r="N15" s="68">
        <v>0</v>
      </c>
      <c r="O15" s="68">
        <v>0</v>
      </c>
      <c r="P15" s="68">
        <v>0</v>
      </c>
      <c r="Q15" s="68">
        <v>0</v>
      </c>
      <c r="R15" s="67">
        <v>1687216</v>
      </c>
      <c r="S15" s="68">
        <v>0</v>
      </c>
      <c r="T15" s="67">
        <v>1687216</v>
      </c>
      <c r="U15" s="67">
        <v>-1687216</v>
      </c>
    </row>
    <row r="16" spans="1:21" ht="27" x14ac:dyDescent="0.25">
      <c r="A16" s="66">
        <v>3</v>
      </c>
      <c r="B16" s="66">
        <v>1</v>
      </c>
      <c r="C16" s="66">
        <v>1</v>
      </c>
      <c r="D16" s="66">
        <v>1</v>
      </c>
      <c r="E16" s="66">
        <v>2</v>
      </c>
      <c r="F16" s="66">
        <v>3</v>
      </c>
      <c r="G16" s="66">
        <v>1</v>
      </c>
      <c r="H16" s="66">
        <v>4</v>
      </c>
      <c r="I16" s="66"/>
      <c r="J16" s="66"/>
      <c r="K16" s="66"/>
      <c r="L16" s="66" t="s">
        <v>104</v>
      </c>
      <c r="M16" s="66" t="s">
        <v>45</v>
      </c>
      <c r="N16" s="68">
        <v>0</v>
      </c>
      <c r="O16" s="68">
        <v>0</v>
      </c>
      <c r="P16" s="68">
        <v>0</v>
      </c>
      <c r="Q16" s="68">
        <v>0</v>
      </c>
      <c r="R16" s="67">
        <v>44880092.049999997</v>
      </c>
      <c r="S16" s="68">
        <v>0</v>
      </c>
      <c r="T16" s="67">
        <v>44880092.049999997</v>
      </c>
      <c r="U16" s="67">
        <v>-44880092.049999997</v>
      </c>
    </row>
    <row r="17" spans="1:21" ht="27" x14ac:dyDescent="0.25">
      <c r="A17" s="66">
        <v>3</v>
      </c>
      <c r="B17" s="66">
        <v>1</v>
      </c>
      <c r="C17" s="66">
        <v>1</v>
      </c>
      <c r="D17" s="66">
        <v>1</v>
      </c>
      <c r="E17" s="66">
        <v>2</v>
      </c>
      <c r="F17" s="66">
        <v>3</v>
      </c>
      <c r="G17" s="66">
        <v>1</v>
      </c>
      <c r="H17" s="66">
        <v>5</v>
      </c>
      <c r="I17" s="66"/>
      <c r="J17" s="66"/>
      <c r="K17" s="66"/>
      <c r="L17" s="66" t="s">
        <v>105</v>
      </c>
      <c r="M17" s="66" t="s">
        <v>46</v>
      </c>
      <c r="N17" s="68">
        <v>0</v>
      </c>
      <c r="O17" s="68">
        <v>0</v>
      </c>
      <c r="P17" s="68">
        <v>0</v>
      </c>
      <c r="Q17" s="67">
        <v>558715788</v>
      </c>
      <c r="R17" s="67">
        <v>4978757032.9700003</v>
      </c>
      <c r="S17" s="67">
        <v>87598234</v>
      </c>
      <c r="T17" s="67">
        <v>4891158798.9700003</v>
      </c>
      <c r="U17" s="67">
        <v>-4891158798.9700003</v>
      </c>
    </row>
    <row r="18" spans="1:21" ht="18" x14ac:dyDescent="0.25">
      <c r="A18" s="66">
        <v>3</v>
      </c>
      <c r="B18" s="66">
        <v>1</v>
      </c>
      <c r="C18" s="66">
        <v>1</v>
      </c>
      <c r="D18" s="66">
        <v>1</v>
      </c>
      <c r="E18" s="66">
        <v>2</v>
      </c>
      <c r="F18" s="66">
        <v>3</v>
      </c>
      <c r="G18" s="66">
        <v>2</v>
      </c>
      <c r="H18" s="66"/>
      <c r="I18" s="66"/>
      <c r="J18" s="66"/>
      <c r="K18" s="66"/>
      <c r="L18" s="66" t="s">
        <v>106</v>
      </c>
      <c r="M18" s="66" t="s">
        <v>47</v>
      </c>
      <c r="N18" s="68">
        <v>0</v>
      </c>
      <c r="O18" s="68">
        <v>0</v>
      </c>
      <c r="P18" s="68">
        <v>0</v>
      </c>
      <c r="Q18" s="67">
        <v>51443366</v>
      </c>
      <c r="R18" s="67">
        <v>276493709</v>
      </c>
      <c r="S18" s="68">
        <v>0</v>
      </c>
      <c r="T18" s="67">
        <v>276493709</v>
      </c>
      <c r="U18" s="67">
        <v>-276493709</v>
      </c>
    </row>
    <row r="19" spans="1:21" ht="27" x14ac:dyDescent="0.25">
      <c r="A19" s="66">
        <v>3</v>
      </c>
      <c r="B19" s="66">
        <v>1</v>
      </c>
      <c r="C19" s="66">
        <v>1</v>
      </c>
      <c r="D19" s="66">
        <v>1</v>
      </c>
      <c r="E19" s="66">
        <v>2</v>
      </c>
      <c r="F19" s="66">
        <v>5</v>
      </c>
      <c r="G19" s="66"/>
      <c r="H19" s="66"/>
      <c r="I19" s="66"/>
      <c r="J19" s="66"/>
      <c r="K19" s="66"/>
      <c r="L19" s="66" t="s">
        <v>107</v>
      </c>
      <c r="M19" s="66" t="s">
        <v>48</v>
      </c>
      <c r="N19" s="68">
        <v>0</v>
      </c>
      <c r="O19" s="68">
        <v>0</v>
      </c>
      <c r="P19" s="68">
        <v>0</v>
      </c>
      <c r="Q19" s="67">
        <v>43500</v>
      </c>
      <c r="R19" s="67">
        <v>2515435</v>
      </c>
      <c r="S19" s="67">
        <v>29957</v>
      </c>
      <c r="T19" s="67">
        <v>2485478</v>
      </c>
      <c r="U19" s="67">
        <v>-2485478</v>
      </c>
    </row>
    <row r="20" spans="1:21" ht="54" x14ac:dyDescent="0.25">
      <c r="A20" s="66">
        <v>3</v>
      </c>
      <c r="B20" s="66">
        <v>1</v>
      </c>
      <c r="C20" s="66">
        <v>1</v>
      </c>
      <c r="D20" s="66">
        <v>1</v>
      </c>
      <c r="E20" s="66">
        <v>2</v>
      </c>
      <c r="F20" s="66">
        <v>5</v>
      </c>
      <c r="G20" s="66">
        <v>2</v>
      </c>
      <c r="H20" s="66"/>
      <c r="I20" s="66"/>
      <c r="J20" s="66"/>
      <c r="K20" s="66"/>
      <c r="L20" s="66" t="s">
        <v>108</v>
      </c>
      <c r="M20" s="66" t="s">
        <v>49</v>
      </c>
      <c r="N20" s="68">
        <v>0</v>
      </c>
      <c r="O20" s="68">
        <v>0</v>
      </c>
      <c r="P20" s="68">
        <v>0</v>
      </c>
      <c r="Q20" s="67">
        <v>43500</v>
      </c>
      <c r="R20" s="67">
        <v>2515435</v>
      </c>
      <c r="S20" s="67">
        <v>29957</v>
      </c>
      <c r="T20" s="67">
        <v>2485478</v>
      </c>
      <c r="U20" s="67">
        <v>-2485478</v>
      </c>
    </row>
    <row r="21" spans="1:21" ht="36" x14ac:dyDescent="0.25">
      <c r="A21" s="66">
        <v>3</v>
      </c>
      <c r="B21" s="66">
        <v>1</v>
      </c>
      <c r="C21" s="66">
        <v>1</v>
      </c>
      <c r="D21" s="66">
        <v>1</v>
      </c>
      <c r="E21" s="66">
        <v>2</v>
      </c>
      <c r="F21" s="66">
        <v>5</v>
      </c>
      <c r="G21" s="66">
        <v>2</v>
      </c>
      <c r="H21" s="66">
        <v>4</v>
      </c>
      <c r="I21" s="66"/>
      <c r="J21" s="66"/>
      <c r="K21" s="66"/>
      <c r="L21" s="66" t="s">
        <v>109</v>
      </c>
      <c r="M21" s="66" t="s">
        <v>50</v>
      </c>
      <c r="N21" s="68">
        <v>0</v>
      </c>
      <c r="O21" s="68">
        <v>0</v>
      </c>
      <c r="P21" s="68">
        <v>0</v>
      </c>
      <c r="Q21" s="67">
        <v>10000</v>
      </c>
      <c r="R21" s="67">
        <v>124000</v>
      </c>
      <c r="S21" s="68">
        <v>0</v>
      </c>
      <c r="T21" s="67">
        <v>124000</v>
      </c>
      <c r="U21" s="67">
        <v>-124000</v>
      </c>
    </row>
    <row r="22" spans="1:21" ht="63" x14ac:dyDescent="0.25">
      <c r="A22" s="66">
        <v>3</v>
      </c>
      <c r="B22" s="66">
        <v>1</v>
      </c>
      <c r="C22" s="66">
        <v>1</v>
      </c>
      <c r="D22" s="66">
        <v>1</v>
      </c>
      <c r="E22" s="66">
        <v>2</v>
      </c>
      <c r="F22" s="66">
        <v>5</v>
      </c>
      <c r="G22" s="66">
        <v>2</v>
      </c>
      <c r="H22" s="66">
        <v>4</v>
      </c>
      <c r="I22" s="66">
        <v>7</v>
      </c>
      <c r="J22" s="66"/>
      <c r="K22" s="66"/>
      <c r="L22" s="66" t="s">
        <v>110</v>
      </c>
      <c r="M22" s="66" t="s">
        <v>51</v>
      </c>
      <c r="N22" s="68">
        <v>0</v>
      </c>
      <c r="O22" s="68">
        <v>0</v>
      </c>
      <c r="P22" s="68">
        <v>0</v>
      </c>
      <c r="Q22" s="67">
        <v>10000</v>
      </c>
      <c r="R22" s="67">
        <v>124000</v>
      </c>
      <c r="S22" s="68">
        <v>0</v>
      </c>
      <c r="T22" s="67">
        <v>124000</v>
      </c>
      <c r="U22" s="67">
        <v>-124000</v>
      </c>
    </row>
    <row r="23" spans="1:21" ht="63" x14ac:dyDescent="0.25">
      <c r="A23" s="66">
        <v>3</v>
      </c>
      <c r="B23" s="66">
        <v>1</v>
      </c>
      <c r="C23" s="66">
        <v>1</v>
      </c>
      <c r="D23" s="66">
        <v>1</v>
      </c>
      <c r="E23" s="66">
        <v>2</v>
      </c>
      <c r="F23" s="66">
        <v>5</v>
      </c>
      <c r="G23" s="66">
        <v>2</v>
      </c>
      <c r="H23" s="66">
        <v>4</v>
      </c>
      <c r="I23" s="66">
        <v>7</v>
      </c>
      <c r="J23" s="66">
        <v>9</v>
      </c>
      <c r="K23" s="66"/>
      <c r="L23" s="66" t="s">
        <v>111</v>
      </c>
      <c r="M23" s="66" t="s">
        <v>52</v>
      </c>
      <c r="N23" s="68">
        <v>0</v>
      </c>
      <c r="O23" s="68">
        <v>0</v>
      </c>
      <c r="P23" s="68">
        <v>0</v>
      </c>
      <c r="Q23" s="67">
        <v>10000</v>
      </c>
      <c r="R23" s="67">
        <v>124000</v>
      </c>
      <c r="S23" s="68">
        <v>0</v>
      </c>
      <c r="T23" s="67">
        <v>124000</v>
      </c>
      <c r="U23" s="67">
        <v>-124000</v>
      </c>
    </row>
    <row r="24" spans="1:21" ht="72" x14ac:dyDescent="0.25">
      <c r="A24" s="66">
        <v>3</v>
      </c>
      <c r="B24" s="66">
        <v>1</v>
      </c>
      <c r="C24" s="66">
        <v>1</v>
      </c>
      <c r="D24" s="66">
        <v>1</v>
      </c>
      <c r="E24" s="66">
        <v>2</v>
      </c>
      <c r="F24" s="66">
        <v>5</v>
      </c>
      <c r="G24" s="66">
        <v>2</v>
      </c>
      <c r="H24" s="66">
        <v>8</v>
      </c>
      <c r="I24" s="66"/>
      <c r="J24" s="66"/>
      <c r="K24" s="66"/>
      <c r="L24" s="66" t="s">
        <v>112</v>
      </c>
      <c r="M24" s="66" t="s">
        <v>53</v>
      </c>
      <c r="N24" s="68">
        <v>0</v>
      </c>
      <c r="O24" s="68">
        <v>0</v>
      </c>
      <c r="P24" s="68">
        <v>0</v>
      </c>
      <c r="Q24" s="67">
        <v>33500</v>
      </c>
      <c r="R24" s="67">
        <v>2391435</v>
      </c>
      <c r="S24" s="67">
        <v>29957</v>
      </c>
      <c r="T24" s="67">
        <v>2361478</v>
      </c>
      <c r="U24" s="67">
        <v>-2361478</v>
      </c>
    </row>
    <row r="25" spans="1:21" ht="126" x14ac:dyDescent="0.25">
      <c r="A25" s="66">
        <v>3</v>
      </c>
      <c r="B25" s="66">
        <v>1</v>
      </c>
      <c r="C25" s="66">
        <v>1</v>
      </c>
      <c r="D25" s="66">
        <v>1</v>
      </c>
      <c r="E25" s="66">
        <v>2</v>
      </c>
      <c r="F25" s="66">
        <v>5</v>
      </c>
      <c r="G25" s="66">
        <v>2</v>
      </c>
      <c r="H25" s="66">
        <v>8</v>
      </c>
      <c r="I25" s="66">
        <v>9</v>
      </c>
      <c r="J25" s="66"/>
      <c r="K25" s="66"/>
      <c r="L25" s="66" t="s">
        <v>113</v>
      </c>
      <c r="M25" s="66" t="s">
        <v>54</v>
      </c>
      <c r="N25" s="68">
        <v>0</v>
      </c>
      <c r="O25" s="68">
        <v>0</v>
      </c>
      <c r="P25" s="68">
        <v>0</v>
      </c>
      <c r="Q25" s="67">
        <v>33500</v>
      </c>
      <c r="R25" s="67">
        <v>2391435</v>
      </c>
      <c r="S25" s="67">
        <v>29957</v>
      </c>
      <c r="T25" s="67">
        <v>2361478</v>
      </c>
      <c r="U25" s="67">
        <v>-2361478</v>
      </c>
    </row>
    <row r="26" spans="1:21" ht="45" x14ac:dyDescent="0.25">
      <c r="A26" s="66">
        <v>3</v>
      </c>
      <c r="B26" s="66">
        <v>1</v>
      </c>
      <c r="C26" s="66">
        <v>1</v>
      </c>
      <c r="D26" s="66">
        <v>1</v>
      </c>
      <c r="E26" s="66">
        <v>2</v>
      </c>
      <c r="F26" s="66">
        <v>5</v>
      </c>
      <c r="G26" s="66">
        <v>2</v>
      </c>
      <c r="H26" s="66">
        <v>8</v>
      </c>
      <c r="I26" s="66">
        <v>9</v>
      </c>
      <c r="J26" s="66">
        <v>1</v>
      </c>
      <c r="K26" s="66"/>
      <c r="L26" s="66" t="s">
        <v>114</v>
      </c>
      <c r="M26" s="66" t="s">
        <v>55</v>
      </c>
      <c r="N26" s="68">
        <v>0</v>
      </c>
      <c r="O26" s="68">
        <v>0</v>
      </c>
      <c r="P26" s="68">
        <v>0</v>
      </c>
      <c r="Q26" s="67">
        <v>33500</v>
      </c>
      <c r="R26" s="67">
        <v>2391435</v>
      </c>
      <c r="S26" s="67">
        <v>29957</v>
      </c>
      <c r="T26" s="67">
        <v>2361478</v>
      </c>
      <c r="U26" s="67">
        <v>-2361478</v>
      </c>
    </row>
    <row r="27" spans="1:21" ht="27" x14ac:dyDescent="0.25">
      <c r="A27" s="66">
        <v>3</v>
      </c>
      <c r="B27" s="66">
        <v>1</v>
      </c>
      <c r="C27" s="66">
        <v>1</v>
      </c>
      <c r="D27" s="66">
        <v>1</v>
      </c>
      <c r="E27" s="66">
        <v>2</v>
      </c>
      <c r="F27" s="66">
        <v>6</v>
      </c>
      <c r="G27" s="66"/>
      <c r="H27" s="66"/>
      <c r="I27" s="66"/>
      <c r="J27" s="66"/>
      <c r="K27" s="66"/>
      <c r="L27" s="66" t="s">
        <v>115</v>
      </c>
      <c r="M27" s="66" t="s">
        <v>56</v>
      </c>
      <c r="N27" s="67">
        <v>4600000000</v>
      </c>
      <c r="O27" s="67">
        <v>-4600000000</v>
      </c>
      <c r="P27" s="68">
        <v>0</v>
      </c>
      <c r="Q27" s="68">
        <v>0</v>
      </c>
      <c r="R27" s="68">
        <v>0</v>
      </c>
      <c r="S27" s="68">
        <v>0</v>
      </c>
      <c r="T27" s="68">
        <v>0</v>
      </c>
      <c r="U27" s="68">
        <v>0</v>
      </c>
    </row>
    <row r="28" spans="1:21" ht="18" x14ac:dyDescent="0.25">
      <c r="A28" s="66">
        <v>3</v>
      </c>
      <c r="B28" s="66">
        <v>1</v>
      </c>
      <c r="C28" s="66">
        <v>1</v>
      </c>
      <c r="D28" s="66">
        <v>2</v>
      </c>
      <c r="E28" s="66"/>
      <c r="F28" s="66"/>
      <c r="G28" s="66"/>
      <c r="H28" s="66"/>
      <c r="I28" s="66"/>
      <c r="J28" s="66"/>
      <c r="K28" s="66"/>
      <c r="L28" s="66" t="s">
        <v>81</v>
      </c>
      <c r="M28" s="66" t="s">
        <v>57</v>
      </c>
      <c r="N28" s="67">
        <v>33554000000</v>
      </c>
      <c r="O28" s="68">
        <v>0</v>
      </c>
      <c r="P28" s="67">
        <v>33554000000</v>
      </c>
      <c r="Q28" s="67">
        <v>472931.67</v>
      </c>
      <c r="R28" s="67">
        <v>1557875285.3299999</v>
      </c>
      <c r="S28" s="67">
        <v>19140396</v>
      </c>
      <c r="T28" s="67">
        <v>1538734889.3299999</v>
      </c>
      <c r="U28" s="67">
        <v>32015265110.669998</v>
      </c>
    </row>
    <row r="29" spans="1:21" ht="36" x14ac:dyDescent="0.25">
      <c r="A29" s="66">
        <v>3</v>
      </c>
      <c r="B29" s="66">
        <v>1</v>
      </c>
      <c r="C29" s="66">
        <v>1</v>
      </c>
      <c r="D29" s="66">
        <v>2</v>
      </c>
      <c r="E29" s="66">
        <v>2</v>
      </c>
      <c r="F29" s="66"/>
      <c r="G29" s="66"/>
      <c r="H29" s="66"/>
      <c r="I29" s="66"/>
      <c r="J29" s="66"/>
      <c r="K29" s="66"/>
      <c r="L29" s="66" t="s">
        <v>82</v>
      </c>
      <c r="M29" s="66" t="s">
        <v>58</v>
      </c>
      <c r="N29" s="67">
        <v>33554000000</v>
      </c>
      <c r="O29" s="68">
        <v>0</v>
      </c>
      <c r="P29" s="67">
        <v>33554000000</v>
      </c>
      <c r="Q29" s="68">
        <v>0</v>
      </c>
      <c r="R29" s="68">
        <v>0</v>
      </c>
      <c r="S29" s="68">
        <v>0</v>
      </c>
      <c r="T29" s="68">
        <v>0</v>
      </c>
      <c r="U29" s="67">
        <v>33554000000</v>
      </c>
    </row>
    <row r="30" spans="1:21" ht="36" x14ac:dyDescent="0.25">
      <c r="A30" s="66">
        <v>3</v>
      </c>
      <c r="B30" s="66">
        <v>1</v>
      </c>
      <c r="C30" s="66">
        <v>1</v>
      </c>
      <c r="D30" s="66">
        <v>2</v>
      </c>
      <c r="E30" s="66">
        <v>5</v>
      </c>
      <c r="F30" s="66"/>
      <c r="G30" s="66"/>
      <c r="H30" s="66"/>
      <c r="I30" s="66"/>
      <c r="J30" s="66"/>
      <c r="K30" s="66"/>
      <c r="L30" s="66" t="s">
        <v>83</v>
      </c>
      <c r="M30" s="66" t="s">
        <v>59</v>
      </c>
      <c r="N30" s="68">
        <v>0</v>
      </c>
      <c r="O30" s="68">
        <v>0</v>
      </c>
      <c r="P30" s="68">
        <v>0</v>
      </c>
      <c r="Q30" s="67">
        <v>22931.67</v>
      </c>
      <c r="R30" s="67">
        <v>200673.13</v>
      </c>
      <c r="S30" s="68">
        <v>0</v>
      </c>
      <c r="T30" s="67">
        <v>200673.13</v>
      </c>
      <c r="U30" s="67">
        <v>-200673.13</v>
      </c>
    </row>
    <row r="31" spans="1:21" ht="27" x14ac:dyDescent="0.25">
      <c r="A31" s="66">
        <v>3</v>
      </c>
      <c r="B31" s="66">
        <v>1</v>
      </c>
      <c r="C31" s="66">
        <v>1</v>
      </c>
      <c r="D31" s="66">
        <v>2</v>
      </c>
      <c r="E31" s="66">
        <v>5</v>
      </c>
      <c r="F31" s="66">
        <v>1</v>
      </c>
      <c r="G31" s="66"/>
      <c r="H31" s="66"/>
      <c r="I31" s="66"/>
      <c r="J31" s="66"/>
      <c r="K31" s="66"/>
      <c r="L31" s="66" t="s">
        <v>116</v>
      </c>
      <c r="M31" s="66" t="s">
        <v>60</v>
      </c>
      <c r="N31" s="68">
        <v>0</v>
      </c>
      <c r="O31" s="68">
        <v>0</v>
      </c>
      <c r="P31" s="68">
        <v>0</v>
      </c>
      <c r="Q31" s="67">
        <v>22931.67</v>
      </c>
      <c r="R31" s="67">
        <v>200673.13</v>
      </c>
      <c r="S31" s="68">
        <v>0</v>
      </c>
      <c r="T31" s="67">
        <v>200673.13</v>
      </c>
      <c r="U31" s="67">
        <v>-200673.13</v>
      </c>
    </row>
    <row r="32" spans="1:21" x14ac:dyDescent="0.25">
      <c r="A32" s="66">
        <v>3</v>
      </c>
      <c r="B32" s="66">
        <v>1</v>
      </c>
      <c r="C32" s="66">
        <v>1</v>
      </c>
      <c r="D32" s="66">
        <v>2</v>
      </c>
      <c r="E32" s="66">
        <v>5</v>
      </c>
      <c r="F32" s="66">
        <v>1</v>
      </c>
      <c r="G32" s="66">
        <v>2</v>
      </c>
      <c r="H32" s="66"/>
      <c r="I32" s="66"/>
      <c r="J32" s="66"/>
      <c r="K32" s="66"/>
      <c r="L32" s="66" t="s">
        <v>117</v>
      </c>
      <c r="M32" s="66" t="s">
        <v>61</v>
      </c>
      <c r="N32" s="68">
        <v>0</v>
      </c>
      <c r="O32" s="68">
        <v>0</v>
      </c>
      <c r="P32" s="68">
        <v>0</v>
      </c>
      <c r="Q32" s="67">
        <v>22931.67</v>
      </c>
      <c r="R32" s="67">
        <v>200673.13</v>
      </c>
      <c r="S32" s="68">
        <v>0</v>
      </c>
      <c r="T32" s="67">
        <v>200673.13</v>
      </c>
      <c r="U32" s="67">
        <v>-200673.13</v>
      </c>
    </row>
    <row r="33" spans="1:21" ht="72" x14ac:dyDescent="0.25">
      <c r="A33" s="66">
        <v>3</v>
      </c>
      <c r="B33" s="66">
        <v>1</v>
      </c>
      <c r="C33" s="66">
        <v>1</v>
      </c>
      <c r="D33" s="66">
        <v>2</v>
      </c>
      <c r="E33" s="66">
        <v>5</v>
      </c>
      <c r="F33" s="66">
        <v>1</v>
      </c>
      <c r="G33" s="66">
        <v>2</v>
      </c>
      <c r="H33" s="66">
        <v>1</v>
      </c>
      <c r="I33" s="66"/>
      <c r="J33" s="66"/>
      <c r="K33" s="66"/>
      <c r="L33" s="66" t="s">
        <v>118</v>
      </c>
      <c r="M33" s="66" t="s">
        <v>62</v>
      </c>
      <c r="N33" s="68">
        <v>0</v>
      </c>
      <c r="O33" s="68">
        <v>0</v>
      </c>
      <c r="P33" s="68">
        <v>0</v>
      </c>
      <c r="Q33" s="67">
        <v>22931.67</v>
      </c>
      <c r="R33" s="67">
        <v>200673.13</v>
      </c>
      <c r="S33" s="68">
        <v>0</v>
      </c>
      <c r="T33" s="67">
        <v>200673.13</v>
      </c>
      <c r="U33" s="67">
        <v>-200673.13</v>
      </c>
    </row>
    <row r="34" spans="1:21" ht="54" x14ac:dyDescent="0.25">
      <c r="A34" s="66">
        <v>3</v>
      </c>
      <c r="B34" s="66">
        <v>1</v>
      </c>
      <c r="C34" s="66">
        <v>1</v>
      </c>
      <c r="D34" s="66">
        <v>2</v>
      </c>
      <c r="E34" s="66">
        <v>13</v>
      </c>
      <c r="F34" s="66"/>
      <c r="G34" s="66"/>
      <c r="H34" s="66"/>
      <c r="I34" s="66"/>
      <c r="J34" s="66"/>
      <c r="K34" s="66"/>
      <c r="L34" s="66" t="s">
        <v>119</v>
      </c>
      <c r="M34" s="66" t="s">
        <v>120</v>
      </c>
      <c r="N34" s="68">
        <v>0</v>
      </c>
      <c r="O34" s="68">
        <v>0</v>
      </c>
      <c r="P34" s="68">
        <v>0</v>
      </c>
      <c r="Q34" s="67">
        <v>450000</v>
      </c>
      <c r="R34" s="67">
        <v>1557674612.2</v>
      </c>
      <c r="S34" s="67">
        <v>19140396</v>
      </c>
      <c r="T34" s="67">
        <v>1538534216.2</v>
      </c>
      <c r="U34" s="67">
        <v>-1538534216.2</v>
      </c>
    </row>
    <row r="35" spans="1:21" x14ac:dyDescent="0.25">
      <c r="A35" s="66">
        <v>3</v>
      </c>
      <c r="B35" s="66">
        <v>1</v>
      </c>
      <c r="C35" s="66">
        <v>1</v>
      </c>
      <c r="D35" s="66">
        <v>2</v>
      </c>
      <c r="E35" s="66">
        <v>13</v>
      </c>
      <c r="F35" s="66">
        <v>1</v>
      </c>
      <c r="G35" s="66"/>
      <c r="H35" s="66"/>
      <c r="I35" s="66"/>
      <c r="J35" s="66"/>
      <c r="K35" s="66"/>
      <c r="L35" s="66" t="s">
        <v>121</v>
      </c>
      <c r="M35" s="66" t="s">
        <v>122</v>
      </c>
      <c r="N35" s="68">
        <v>0</v>
      </c>
      <c r="O35" s="68">
        <v>0</v>
      </c>
      <c r="P35" s="68">
        <v>0</v>
      </c>
      <c r="Q35" s="67">
        <v>450000</v>
      </c>
      <c r="R35" s="67">
        <v>1557674612.2</v>
      </c>
      <c r="S35" s="67">
        <v>19140396</v>
      </c>
      <c r="T35" s="67">
        <v>1538534216.2</v>
      </c>
      <c r="U35" s="67">
        <v>-1538534216.2</v>
      </c>
    </row>
    <row r="36" spans="1:21" ht="27" x14ac:dyDescent="0.25">
      <c r="A36" s="66">
        <v>3</v>
      </c>
      <c r="B36" s="66">
        <v>1</v>
      </c>
      <c r="C36" s="66">
        <v>1</v>
      </c>
      <c r="D36" s="66">
        <v>2</v>
      </c>
      <c r="E36" s="66">
        <v>13</v>
      </c>
      <c r="F36" s="66">
        <v>1</v>
      </c>
      <c r="G36" s="66">
        <v>1</v>
      </c>
      <c r="H36" s="66"/>
      <c r="I36" s="66"/>
      <c r="J36" s="66"/>
      <c r="K36" s="66"/>
      <c r="L36" s="66" t="s">
        <v>123</v>
      </c>
      <c r="M36" s="66" t="s">
        <v>124</v>
      </c>
      <c r="N36" s="68">
        <v>0</v>
      </c>
      <c r="O36" s="68">
        <v>0</v>
      </c>
      <c r="P36" s="68">
        <v>0</v>
      </c>
      <c r="Q36" s="67">
        <v>450000</v>
      </c>
      <c r="R36" s="67">
        <v>65437044</v>
      </c>
      <c r="S36" s="67">
        <v>19140396</v>
      </c>
      <c r="T36" s="67">
        <v>46296648</v>
      </c>
      <c r="U36" s="67">
        <v>-46296648</v>
      </c>
    </row>
    <row r="37" spans="1:21" ht="36" x14ac:dyDescent="0.25">
      <c r="A37" s="66">
        <v>3</v>
      </c>
      <c r="B37" s="66">
        <v>1</v>
      </c>
      <c r="C37" s="66">
        <v>1</v>
      </c>
      <c r="D37" s="66">
        <v>2</v>
      </c>
      <c r="E37" s="66">
        <v>13</v>
      </c>
      <c r="F37" s="66">
        <v>1</v>
      </c>
      <c r="G37" s="66">
        <v>3</v>
      </c>
      <c r="H37" s="66"/>
      <c r="I37" s="66"/>
      <c r="J37" s="66"/>
      <c r="K37" s="66"/>
      <c r="L37" s="66" t="s">
        <v>125</v>
      </c>
      <c r="M37" s="66" t="s">
        <v>126</v>
      </c>
      <c r="N37" s="68">
        <v>0</v>
      </c>
      <c r="O37" s="68">
        <v>0</v>
      </c>
      <c r="P37" s="68">
        <v>0</v>
      </c>
      <c r="Q37" s="68">
        <v>0</v>
      </c>
      <c r="R37" s="67">
        <v>8691407</v>
      </c>
      <c r="S37" s="68">
        <v>0</v>
      </c>
      <c r="T37" s="67">
        <v>8691407</v>
      </c>
      <c r="U37" s="67">
        <v>-8691407</v>
      </c>
    </row>
    <row r="38" spans="1:21" ht="27" x14ac:dyDescent="0.25">
      <c r="A38" s="66">
        <v>3</v>
      </c>
      <c r="B38" s="66">
        <v>1</v>
      </c>
      <c r="C38" s="66">
        <v>1</v>
      </c>
      <c r="D38" s="66">
        <v>2</v>
      </c>
      <c r="E38" s="66">
        <v>13</v>
      </c>
      <c r="F38" s="66">
        <v>1</v>
      </c>
      <c r="G38" s="66">
        <v>5</v>
      </c>
      <c r="H38" s="66"/>
      <c r="I38" s="66"/>
      <c r="J38" s="66"/>
      <c r="K38" s="66"/>
      <c r="L38" s="66" t="s">
        <v>153</v>
      </c>
      <c r="M38" s="66" t="s">
        <v>150</v>
      </c>
      <c r="N38" s="68">
        <v>0</v>
      </c>
      <c r="O38" s="68">
        <v>0</v>
      </c>
      <c r="P38" s="68">
        <v>0</v>
      </c>
      <c r="Q38" s="68">
        <v>0</v>
      </c>
      <c r="R38" s="67">
        <v>1483546161.2</v>
      </c>
      <c r="S38" s="68">
        <v>0</v>
      </c>
      <c r="T38" s="67">
        <v>1483546161.2</v>
      </c>
      <c r="U38" s="67">
        <v>-1483546161.2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12" workbookViewId="0">
      <selection activeCell="A14" sqref="A14"/>
    </sheetView>
  </sheetViews>
  <sheetFormatPr baseColWidth="10" defaultRowHeight="15" x14ac:dyDescent="0.25"/>
  <cols>
    <col min="1" max="1" width="20.5703125" customWidth="1"/>
  </cols>
  <sheetData>
    <row r="1" spans="1:13" ht="37.5" x14ac:dyDescent="0.25">
      <c r="A1" s="71" t="s">
        <v>152</v>
      </c>
      <c r="B1" s="71" t="s">
        <v>25</v>
      </c>
      <c r="C1" s="71" t="s">
        <v>26</v>
      </c>
      <c r="D1" s="95"/>
      <c r="E1" s="71" t="s">
        <v>27</v>
      </c>
      <c r="F1" s="71" t="s">
        <v>28</v>
      </c>
      <c r="G1" s="71" t="s">
        <v>29</v>
      </c>
      <c r="H1" s="71" t="s">
        <v>30</v>
      </c>
      <c r="I1" s="71" t="s">
        <v>31</v>
      </c>
      <c r="J1" s="71" t="s">
        <v>32</v>
      </c>
      <c r="K1" s="71" t="s">
        <v>33</v>
      </c>
      <c r="L1" s="70"/>
      <c r="M1" s="70"/>
    </row>
    <row r="2" spans="1:13" ht="36" x14ac:dyDescent="0.25">
      <c r="A2" s="72">
        <v>2</v>
      </c>
      <c r="B2" s="72" t="s">
        <v>156</v>
      </c>
      <c r="C2" s="74" t="s">
        <v>157</v>
      </c>
      <c r="D2" s="70"/>
      <c r="E2" s="74" t="s">
        <v>157</v>
      </c>
      <c r="F2" s="74" t="s">
        <v>157</v>
      </c>
      <c r="G2" s="74" t="s">
        <v>158</v>
      </c>
      <c r="H2" s="74" t="s">
        <v>158</v>
      </c>
      <c r="I2" s="74" t="s">
        <v>157</v>
      </c>
      <c r="J2" s="74" t="s">
        <v>158</v>
      </c>
      <c r="K2" s="74" t="s">
        <v>159</v>
      </c>
      <c r="L2" s="70"/>
      <c r="M2" s="70"/>
    </row>
    <row r="3" spans="1:13" ht="36" x14ac:dyDescent="0.25">
      <c r="A3" s="72" t="s">
        <v>160</v>
      </c>
      <c r="B3" s="72" t="s">
        <v>156</v>
      </c>
      <c r="C3" s="74" t="s">
        <v>157</v>
      </c>
      <c r="D3" s="70"/>
      <c r="E3" s="74" t="s">
        <v>157</v>
      </c>
      <c r="F3" s="74" t="s">
        <v>157</v>
      </c>
      <c r="G3" s="74" t="s">
        <v>158</v>
      </c>
      <c r="H3" s="74" t="s">
        <v>158</v>
      </c>
      <c r="I3" s="74" t="s">
        <v>157</v>
      </c>
      <c r="J3" s="74" t="s">
        <v>158</v>
      </c>
      <c r="K3" s="74" t="s">
        <v>159</v>
      </c>
      <c r="L3" s="70"/>
      <c r="M3" s="70"/>
    </row>
    <row r="4" spans="1:13" ht="36" x14ac:dyDescent="0.25">
      <c r="A4" s="72" t="s">
        <v>161</v>
      </c>
      <c r="B4" s="72" t="s">
        <v>156</v>
      </c>
      <c r="C4" s="74" t="s">
        <v>157</v>
      </c>
      <c r="D4" s="70"/>
      <c r="E4" s="74" t="s">
        <v>157</v>
      </c>
      <c r="F4" s="74" t="s">
        <v>157</v>
      </c>
      <c r="G4" s="74" t="s">
        <v>158</v>
      </c>
      <c r="H4" s="74" t="s">
        <v>158</v>
      </c>
      <c r="I4" s="74" t="s">
        <v>157</v>
      </c>
      <c r="J4" s="74" t="s">
        <v>158</v>
      </c>
      <c r="K4" s="74" t="s">
        <v>159</v>
      </c>
      <c r="L4" s="70"/>
      <c r="M4" s="70"/>
    </row>
    <row r="5" spans="1:13" ht="27" x14ac:dyDescent="0.25">
      <c r="A5" s="72" t="s">
        <v>162</v>
      </c>
      <c r="B5" s="72" t="s">
        <v>57</v>
      </c>
      <c r="C5" s="74" t="s">
        <v>157</v>
      </c>
      <c r="D5" s="70"/>
      <c r="E5" s="74" t="s">
        <v>157</v>
      </c>
      <c r="F5" s="74" t="s">
        <v>157</v>
      </c>
      <c r="G5" s="74" t="s">
        <v>158</v>
      </c>
      <c r="H5" s="74" t="s">
        <v>158</v>
      </c>
      <c r="I5" s="74" t="s">
        <v>157</v>
      </c>
      <c r="J5" s="74" t="s">
        <v>158</v>
      </c>
      <c r="K5" s="74" t="s">
        <v>159</v>
      </c>
      <c r="L5" s="70"/>
      <c r="M5" s="70"/>
    </row>
    <row r="6" spans="1:13" ht="36" x14ac:dyDescent="0.25">
      <c r="A6" s="72" t="s">
        <v>163</v>
      </c>
      <c r="B6" s="72" t="s">
        <v>59</v>
      </c>
      <c r="C6" s="74" t="s">
        <v>157</v>
      </c>
      <c r="D6" s="70"/>
      <c r="E6" s="74" t="s">
        <v>157</v>
      </c>
      <c r="F6" s="74" t="s">
        <v>157</v>
      </c>
      <c r="G6" s="74" t="s">
        <v>158</v>
      </c>
      <c r="H6" s="74" t="s">
        <v>158</v>
      </c>
      <c r="I6" s="74" t="s">
        <v>157</v>
      </c>
      <c r="J6" s="74" t="s">
        <v>158</v>
      </c>
      <c r="K6" s="74" t="s">
        <v>159</v>
      </c>
      <c r="L6" s="70"/>
      <c r="M6" s="70"/>
    </row>
    <row r="7" spans="1:13" ht="27" x14ac:dyDescent="0.25">
      <c r="A7" s="72" t="s">
        <v>164</v>
      </c>
      <c r="B7" s="72" t="s">
        <v>165</v>
      </c>
      <c r="C7" s="74" t="s">
        <v>157</v>
      </c>
      <c r="D7" s="70"/>
      <c r="E7" s="74" t="s">
        <v>157</v>
      </c>
      <c r="F7" s="74" t="s">
        <v>157</v>
      </c>
      <c r="G7" s="74" t="s">
        <v>158</v>
      </c>
      <c r="H7" s="74" t="s">
        <v>158</v>
      </c>
      <c r="I7" s="74" t="s">
        <v>157</v>
      </c>
      <c r="J7" s="74" t="s">
        <v>158</v>
      </c>
      <c r="K7" s="74" t="s">
        <v>159</v>
      </c>
      <c r="L7" s="70"/>
      <c r="M7" s="70"/>
    </row>
    <row r="8" spans="1:13" ht="63" x14ac:dyDescent="0.25">
      <c r="A8" s="72" t="s">
        <v>166</v>
      </c>
      <c r="B8" s="72" t="s">
        <v>167</v>
      </c>
      <c r="C8" s="74" t="s">
        <v>157</v>
      </c>
      <c r="D8" s="70"/>
      <c r="E8" s="74" t="s">
        <v>157</v>
      </c>
      <c r="F8" s="74" t="s">
        <v>157</v>
      </c>
      <c r="G8" s="74" t="s">
        <v>158</v>
      </c>
      <c r="H8" s="74" t="s">
        <v>158</v>
      </c>
      <c r="I8" s="74" t="s">
        <v>157</v>
      </c>
      <c r="J8" s="74" t="s">
        <v>158</v>
      </c>
      <c r="K8" s="74" t="s">
        <v>159</v>
      </c>
      <c r="L8" s="70"/>
      <c r="M8" s="70"/>
    </row>
    <row r="9" spans="1:13" ht="45" x14ac:dyDescent="0.25">
      <c r="A9" s="72">
        <v>3</v>
      </c>
      <c r="B9" s="72" t="s">
        <v>34</v>
      </c>
      <c r="C9" s="74" t="s">
        <v>168</v>
      </c>
      <c r="D9" s="70"/>
      <c r="E9" s="74" t="s">
        <v>157</v>
      </c>
      <c r="F9" s="74" t="s">
        <v>168</v>
      </c>
      <c r="G9" s="74" t="s">
        <v>169</v>
      </c>
      <c r="H9" s="74" t="s">
        <v>170</v>
      </c>
      <c r="I9" s="74" t="s">
        <v>171</v>
      </c>
      <c r="J9" s="74" t="s">
        <v>172</v>
      </c>
      <c r="K9" s="74" t="s">
        <v>173</v>
      </c>
      <c r="L9" s="70"/>
      <c r="M9" s="70"/>
    </row>
    <row r="10" spans="1:13" ht="45" x14ac:dyDescent="0.25">
      <c r="A10" s="75" t="s">
        <v>79</v>
      </c>
      <c r="B10" s="72" t="s">
        <v>34</v>
      </c>
      <c r="C10" s="74" t="s">
        <v>168</v>
      </c>
      <c r="D10" s="70"/>
      <c r="E10" s="74" t="s">
        <v>157</v>
      </c>
      <c r="F10" s="74" t="s">
        <v>168</v>
      </c>
      <c r="G10" s="74" t="s">
        <v>169</v>
      </c>
      <c r="H10" s="74" t="s">
        <v>170</v>
      </c>
      <c r="I10" s="74" t="s">
        <v>171</v>
      </c>
      <c r="J10" s="74" t="s">
        <v>172</v>
      </c>
      <c r="K10" s="74" t="s">
        <v>173</v>
      </c>
      <c r="L10" s="70"/>
      <c r="M10" s="70"/>
    </row>
    <row r="11" spans="1:13" ht="45" x14ac:dyDescent="0.25">
      <c r="A11" s="75" t="s">
        <v>89</v>
      </c>
      <c r="B11" s="72" t="s">
        <v>34</v>
      </c>
      <c r="C11" s="74" t="s">
        <v>168</v>
      </c>
      <c r="D11" s="70"/>
      <c r="E11" s="74" t="s">
        <v>157</v>
      </c>
      <c r="F11" s="74" t="s">
        <v>168</v>
      </c>
      <c r="G11" s="74" t="s">
        <v>169</v>
      </c>
      <c r="H11" s="74" t="s">
        <v>170</v>
      </c>
      <c r="I11" s="74" t="s">
        <v>171</v>
      </c>
      <c r="J11" s="74" t="s">
        <v>172</v>
      </c>
      <c r="K11" s="74" t="s">
        <v>173</v>
      </c>
      <c r="L11" s="70"/>
      <c r="M11" s="70"/>
    </row>
    <row r="12" spans="1:13" ht="18" x14ac:dyDescent="0.25">
      <c r="A12" s="72" t="s">
        <v>85</v>
      </c>
      <c r="B12" s="72" t="s">
        <v>35</v>
      </c>
      <c r="C12" s="74" t="s">
        <v>174</v>
      </c>
      <c r="D12" s="70"/>
      <c r="E12" s="74" t="s">
        <v>157</v>
      </c>
      <c r="F12" s="74" t="s">
        <v>174</v>
      </c>
      <c r="G12" s="74" t="s">
        <v>175</v>
      </c>
      <c r="H12" s="74" t="s">
        <v>176</v>
      </c>
      <c r="I12" s="74" t="s">
        <v>177</v>
      </c>
      <c r="J12" s="74" t="s">
        <v>178</v>
      </c>
      <c r="K12" s="74" t="s">
        <v>179</v>
      </c>
      <c r="L12" s="70"/>
      <c r="M12" s="70"/>
    </row>
    <row r="13" spans="1:13" ht="36" x14ac:dyDescent="0.25">
      <c r="A13" s="72" t="s">
        <v>80</v>
      </c>
      <c r="B13" s="72" t="s">
        <v>36</v>
      </c>
      <c r="C13" s="74" t="s">
        <v>174</v>
      </c>
      <c r="D13" s="70"/>
      <c r="E13" s="74" t="s">
        <v>157</v>
      </c>
      <c r="F13" s="74" t="s">
        <v>174</v>
      </c>
      <c r="G13" s="74" t="s">
        <v>175</v>
      </c>
      <c r="H13" s="74" t="s">
        <v>176</v>
      </c>
      <c r="I13" s="74" t="s">
        <v>177</v>
      </c>
      <c r="J13" s="74" t="s">
        <v>178</v>
      </c>
      <c r="K13" s="74" t="s">
        <v>179</v>
      </c>
      <c r="L13" s="70"/>
      <c r="M13" s="70"/>
    </row>
    <row r="14" spans="1:13" ht="36" x14ac:dyDescent="0.25">
      <c r="A14" s="72" t="s">
        <v>94</v>
      </c>
      <c r="B14" s="72" t="s">
        <v>37</v>
      </c>
      <c r="C14" s="74" t="s">
        <v>180</v>
      </c>
      <c r="D14" s="70"/>
      <c r="E14" s="74" t="s">
        <v>181</v>
      </c>
      <c r="F14" s="74" t="s">
        <v>182</v>
      </c>
      <c r="G14" s="74" t="s">
        <v>183</v>
      </c>
      <c r="H14" s="74" t="s">
        <v>184</v>
      </c>
      <c r="I14" s="74" t="s">
        <v>185</v>
      </c>
      <c r="J14" s="74" t="s">
        <v>186</v>
      </c>
      <c r="K14" s="74" t="s">
        <v>187</v>
      </c>
      <c r="L14" s="70"/>
      <c r="M14" s="70"/>
    </row>
    <row r="15" spans="1:13" ht="54" x14ac:dyDescent="0.25">
      <c r="A15" s="72" t="s">
        <v>95</v>
      </c>
      <c r="B15" s="72" t="s">
        <v>38</v>
      </c>
      <c r="C15" s="74" t="s">
        <v>157</v>
      </c>
      <c r="D15" s="70"/>
      <c r="E15" s="74" t="s">
        <v>157</v>
      </c>
      <c r="F15" s="74" t="s">
        <v>157</v>
      </c>
      <c r="G15" s="74" t="s">
        <v>188</v>
      </c>
      <c r="H15" s="74" t="s">
        <v>189</v>
      </c>
      <c r="I15" s="74" t="s">
        <v>157</v>
      </c>
      <c r="J15" s="74" t="s">
        <v>189</v>
      </c>
      <c r="K15" s="74" t="s">
        <v>190</v>
      </c>
      <c r="L15" s="70"/>
      <c r="M15" s="70"/>
    </row>
    <row r="16" spans="1:13" ht="36" x14ac:dyDescent="0.25">
      <c r="A16" s="72" t="s">
        <v>96</v>
      </c>
      <c r="B16" s="72" t="s">
        <v>39</v>
      </c>
      <c r="C16" s="74" t="s">
        <v>191</v>
      </c>
      <c r="D16" s="70"/>
      <c r="E16" s="74" t="s">
        <v>192</v>
      </c>
      <c r="F16" s="74" t="s">
        <v>193</v>
      </c>
      <c r="G16" s="74" t="s">
        <v>194</v>
      </c>
      <c r="H16" s="74" t="s">
        <v>195</v>
      </c>
      <c r="I16" s="74" t="s">
        <v>196</v>
      </c>
      <c r="J16" s="74" t="s">
        <v>197</v>
      </c>
      <c r="K16" s="74" t="s">
        <v>198</v>
      </c>
      <c r="L16" s="70"/>
      <c r="M16" s="70"/>
    </row>
    <row r="17" spans="1:13" ht="54" x14ac:dyDescent="0.25">
      <c r="A17" s="72" t="s">
        <v>97</v>
      </c>
      <c r="B17" s="72" t="s">
        <v>40</v>
      </c>
      <c r="C17" s="74" t="s">
        <v>199</v>
      </c>
      <c r="D17" s="70"/>
      <c r="E17" s="74" t="s">
        <v>200</v>
      </c>
      <c r="F17" s="74" t="s">
        <v>201</v>
      </c>
      <c r="G17" s="74" t="s">
        <v>202</v>
      </c>
      <c r="H17" s="74" t="s">
        <v>203</v>
      </c>
      <c r="I17" s="74" t="s">
        <v>204</v>
      </c>
      <c r="J17" s="74" t="s">
        <v>205</v>
      </c>
      <c r="K17" s="74" t="s">
        <v>206</v>
      </c>
      <c r="L17" s="70"/>
      <c r="M17" s="70"/>
    </row>
    <row r="18" spans="1:13" ht="54" x14ac:dyDescent="0.25">
      <c r="A18" s="72" t="s">
        <v>98</v>
      </c>
      <c r="B18" s="72" t="s">
        <v>41</v>
      </c>
      <c r="C18" s="74" t="s">
        <v>207</v>
      </c>
      <c r="D18" s="70"/>
      <c r="E18" s="74" t="s">
        <v>208</v>
      </c>
      <c r="F18" s="74" t="s">
        <v>209</v>
      </c>
      <c r="G18" s="74" t="s">
        <v>210</v>
      </c>
      <c r="H18" s="74" t="s">
        <v>211</v>
      </c>
      <c r="I18" s="74" t="s">
        <v>212</v>
      </c>
      <c r="J18" s="74" t="s">
        <v>213</v>
      </c>
      <c r="K18" s="74" t="s">
        <v>214</v>
      </c>
      <c r="L18" s="70"/>
      <c r="M18" s="70"/>
    </row>
    <row r="19" spans="1:13" ht="54" x14ac:dyDescent="0.25">
      <c r="A19" s="72" t="s">
        <v>99</v>
      </c>
      <c r="B19" s="72" t="s">
        <v>42</v>
      </c>
      <c r="C19" s="74" t="s">
        <v>215</v>
      </c>
      <c r="D19" s="70"/>
      <c r="E19" s="74" t="s">
        <v>216</v>
      </c>
      <c r="F19" s="74" t="s">
        <v>217</v>
      </c>
      <c r="G19" s="74" t="s">
        <v>218</v>
      </c>
      <c r="H19" s="74" t="s">
        <v>219</v>
      </c>
      <c r="I19" s="74" t="s">
        <v>220</v>
      </c>
      <c r="J19" s="74" t="s">
        <v>221</v>
      </c>
      <c r="K19" s="74" t="s">
        <v>222</v>
      </c>
      <c r="L19" s="70"/>
      <c r="M19" s="70"/>
    </row>
    <row r="20" spans="1:13" ht="45" x14ac:dyDescent="0.25">
      <c r="A20" s="72" t="s">
        <v>100</v>
      </c>
      <c r="B20" s="72" t="s">
        <v>43</v>
      </c>
      <c r="C20" s="74" t="s">
        <v>223</v>
      </c>
      <c r="D20" s="70"/>
      <c r="E20" s="74" t="s">
        <v>224</v>
      </c>
      <c r="F20" s="74" t="s">
        <v>225</v>
      </c>
      <c r="G20" s="74" t="s">
        <v>226</v>
      </c>
      <c r="H20" s="74" t="s">
        <v>227</v>
      </c>
      <c r="I20" s="74" t="s">
        <v>228</v>
      </c>
      <c r="J20" s="74" t="s">
        <v>229</v>
      </c>
      <c r="K20" s="74" t="s">
        <v>230</v>
      </c>
      <c r="L20" s="70"/>
      <c r="M20" s="70"/>
    </row>
    <row r="21" spans="1:13" ht="18" x14ac:dyDescent="0.25">
      <c r="A21" s="72" t="s">
        <v>101</v>
      </c>
      <c r="B21" s="72" t="s">
        <v>44</v>
      </c>
      <c r="C21" s="74" t="s">
        <v>225</v>
      </c>
      <c r="D21" s="70"/>
      <c r="E21" s="74" t="s">
        <v>157</v>
      </c>
      <c r="F21" s="74" t="s">
        <v>225</v>
      </c>
      <c r="G21" s="74" t="s">
        <v>231</v>
      </c>
      <c r="H21" s="74" t="s">
        <v>232</v>
      </c>
      <c r="I21" s="74" t="s">
        <v>228</v>
      </c>
      <c r="J21" s="74" t="s">
        <v>233</v>
      </c>
      <c r="K21" s="74" t="s">
        <v>234</v>
      </c>
      <c r="L21" s="70"/>
      <c r="M21" s="70"/>
    </row>
    <row r="22" spans="1:13" ht="27" x14ac:dyDescent="0.25">
      <c r="A22" s="72" t="s">
        <v>102</v>
      </c>
      <c r="B22" s="72" t="s">
        <v>103</v>
      </c>
      <c r="C22" s="74" t="s">
        <v>157</v>
      </c>
      <c r="D22" s="70"/>
      <c r="E22" s="74" t="s">
        <v>157</v>
      </c>
      <c r="F22" s="74" t="s">
        <v>157</v>
      </c>
      <c r="G22" s="74" t="s">
        <v>157</v>
      </c>
      <c r="H22" s="74" t="s">
        <v>235</v>
      </c>
      <c r="I22" s="74" t="s">
        <v>157</v>
      </c>
      <c r="J22" s="74" t="s">
        <v>235</v>
      </c>
      <c r="K22" s="74" t="s">
        <v>236</v>
      </c>
      <c r="L22" s="70"/>
      <c r="M22" s="70"/>
    </row>
    <row r="23" spans="1:13" ht="27" x14ac:dyDescent="0.25">
      <c r="A23" s="72" t="s">
        <v>104</v>
      </c>
      <c r="B23" s="72" t="s">
        <v>45</v>
      </c>
      <c r="C23" s="74" t="s">
        <v>157</v>
      </c>
      <c r="D23" s="70"/>
      <c r="E23" s="74" t="s">
        <v>157</v>
      </c>
      <c r="F23" s="74" t="s">
        <v>157</v>
      </c>
      <c r="G23" s="74" t="s">
        <v>157</v>
      </c>
      <c r="H23" s="74" t="s">
        <v>237</v>
      </c>
      <c r="I23" s="74" t="s">
        <v>157</v>
      </c>
      <c r="J23" s="74" t="s">
        <v>237</v>
      </c>
      <c r="K23" s="74" t="s">
        <v>238</v>
      </c>
      <c r="L23" s="70"/>
      <c r="M23" s="70"/>
    </row>
    <row r="24" spans="1:13" ht="27" x14ac:dyDescent="0.25">
      <c r="A24" s="72" t="s">
        <v>105</v>
      </c>
      <c r="B24" s="72" t="s">
        <v>46</v>
      </c>
      <c r="C24" s="74" t="s">
        <v>157</v>
      </c>
      <c r="D24" s="70"/>
      <c r="E24" s="74" t="s">
        <v>157</v>
      </c>
      <c r="F24" s="74" t="s">
        <v>157</v>
      </c>
      <c r="G24" s="74" t="s">
        <v>231</v>
      </c>
      <c r="H24" s="74" t="s">
        <v>239</v>
      </c>
      <c r="I24" s="74" t="s">
        <v>228</v>
      </c>
      <c r="J24" s="74" t="s">
        <v>240</v>
      </c>
      <c r="K24" s="74" t="s">
        <v>241</v>
      </c>
      <c r="L24" s="70"/>
      <c r="M24" s="70"/>
    </row>
    <row r="25" spans="1:13" ht="27" x14ac:dyDescent="0.25">
      <c r="A25" s="72" t="s">
        <v>106</v>
      </c>
      <c r="B25" s="72" t="s">
        <v>47</v>
      </c>
      <c r="C25" s="74" t="s">
        <v>157</v>
      </c>
      <c r="D25" s="70"/>
      <c r="E25" s="74" t="s">
        <v>157</v>
      </c>
      <c r="F25" s="74" t="s">
        <v>157</v>
      </c>
      <c r="G25" s="74" t="s">
        <v>242</v>
      </c>
      <c r="H25" s="74" t="s">
        <v>243</v>
      </c>
      <c r="I25" s="74" t="s">
        <v>157</v>
      </c>
      <c r="J25" s="74" t="s">
        <v>243</v>
      </c>
      <c r="K25" s="74" t="s">
        <v>244</v>
      </c>
      <c r="L25" s="70"/>
      <c r="M25" s="70"/>
    </row>
    <row r="26" spans="1:13" ht="27" x14ac:dyDescent="0.25">
      <c r="A26" s="72" t="s">
        <v>107</v>
      </c>
      <c r="B26" s="72" t="s">
        <v>48</v>
      </c>
      <c r="C26" s="74" t="s">
        <v>157</v>
      </c>
      <c r="D26" s="70"/>
      <c r="E26" s="74" t="s">
        <v>157</v>
      </c>
      <c r="F26" s="74" t="s">
        <v>157</v>
      </c>
      <c r="G26" s="74" t="s">
        <v>245</v>
      </c>
      <c r="H26" s="74" t="s">
        <v>246</v>
      </c>
      <c r="I26" s="74" t="s">
        <v>247</v>
      </c>
      <c r="J26" s="74" t="s">
        <v>248</v>
      </c>
      <c r="K26" s="74" t="s">
        <v>249</v>
      </c>
      <c r="L26" s="70"/>
      <c r="M26" s="70"/>
    </row>
    <row r="27" spans="1:13" ht="63" x14ac:dyDescent="0.25">
      <c r="A27" s="72" t="s">
        <v>108</v>
      </c>
      <c r="B27" s="72" t="s">
        <v>49</v>
      </c>
      <c r="C27" s="74" t="s">
        <v>157</v>
      </c>
      <c r="D27" s="70"/>
      <c r="E27" s="74" t="s">
        <v>157</v>
      </c>
      <c r="F27" s="74" t="s">
        <v>157</v>
      </c>
      <c r="G27" s="74" t="s">
        <v>245</v>
      </c>
      <c r="H27" s="74" t="s">
        <v>246</v>
      </c>
      <c r="I27" s="74" t="s">
        <v>247</v>
      </c>
      <c r="J27" s="74" t="s">
        <v>248</v>
      </c>
      <c r="K27" s="74" t="s">
        <v>249</v>
      </c>
      <c r="L27" s="70"/>
      <c r="M27" s="70"/>
    </row>
    <row r="28" spans="1:13" ht="36" x14ac:dyDescent="0.25">
      <c r="A28" s="72" t="s">
        <v>109</v>
      </c>
      <c r="B28" s="72" t="s">
        <v>50</v>
      </c>
      <c r="C28" s="74" t="s">
        <v>157</v>
      </c>
      <c r="D28" s="70"/>
      <c r="E28" s="74" t="s">
        <v>157</v>
      </c>
      <c r="F28" s="74" t="s">
        <v>157</v>
      </c>
      <c r="G28" s="74" t="s">
        <v>250</v>
      </c>
      <c r="H28" s="74" t="s">
        <v>251</v>
      </c>
      <c r="I28" s="74" t="s">
        <v>157</v>
      </c>
      <c r="J28" s="74" t="s">
        <v>251</v>
      </c>
      <c r="K28" s="74" t="s">
        <v>252</v>
      </c>
      <c r="L28" s="70"/>
      <c r="M28" s="70"/>
    </row>
    <row r="29" spans="1:13" ht="63" x14ac:dyDescent="0.25">
      <c r="A29" s="72" t="s">
        <v>110</v>
      </c>
      <c r="B29" s="72" t="s">
        <v>51</v>
      </c>
      <c r="C29" s="74" t="s">
        <v>157</v>
      </c>
      <c r="D29" s="70"/>
      <c r="E29" s="74" t="s">
        <v>157</v>
      </c>
      <c r="F29" s="74" t="s">
        <v>157</v>
      </c>
      <c r="G29" s="74" t="s">
        <v>250</v>
      </c>
      <c r="H29" s="74" t="s">
        <v>251</v>
      </c>
      <c r="I29" s="74" t="s">
        <v>157</v>
      </c>
      <c r="J29" s="74" t="s">
        <v>251</v>
      </c>
      <c r="K29" s="74" t="s">
        <v>252</v>
      </c>
      <c r="L29" s="70"/>
      <c r="M29" s="70"/>
    </row>
    <row r="30" spans="1:13" ht="63" x14ac:dyDescent="0.25">
      <c r="A30" s="72" t="s">
        <v>111</v>
      </c>
      <c r="B30" s="72" t="s">
        <v>52</v>
      </c>
      <c r="C30" s="74" t="s">
        <v>157</v>
      </c>
      <c r="D30" s="70"/>
      <c r="E30" s="74" t="s">
        <v>157</v>
      </c>
      <c r="F30" s="74" t="s">
        <v>157</v>
      </c>
      <c r="G30" s="74" t="s">
        <v>250</v>
      </c>
      <c r="H30" s="74" t="s">
        <v>251</v>
      </c>
      <c r="I30" s="74" t="s">
        <v>157</v>
      </c>
      <c r="J30" s="74" t="s">
        <v>251</v>
      </c>
      <c r="K30" s="74" t="s">
        <v>252</v>
      </c>
      <c r="L30" s="70"/>
      <c r="M30" s="70"/>
    </row>
    <row r="31" spans="1:13" ht="72" x14ac:dyDescent="0.25">
      <c r="A31" s="72" t="s">
        <v>112</v>
      </c>
      <c r="B31" s="72" t="s">
        <v>53</v>
      </c>
      <c r="C31" s="74" t="s">
        <v>157</v>
      </c>
      <c r="D31" s="70"/>
      <c r="E31" s="74" t="s">
        <v>157</v>
      </c>
      <c r="F31" s="74" t="s">
        <v>157</v>
      </c>
      <c r="G31" s="74" t="s">
        <v>253</v>
      </c>
      <c r="H31" s="74" t="s">
        <v>254</v>
      </c>
      <c r="I31" s="74" t="s">
        <v>247</v>
      </c>
      <c r="J31" s="74" t="s">
        <v>255</v>
      </c>
      <c r="K31" s="74" t="s">
        <v>256</v>
      </c>
      <c r="L31" s="70"/>
      <c r="M31" s="70"/>
    </row>
    <row r="32" spans="1:13" ht="144" x14ac:dyDescent="0.25">
      <c r="A32" s="72" t="s">
        <v>113</v>
      </c>
      <c r="B32" s="72" t="s">
        <v>54</v>
      </c>
      <c r="C32" s="74" t="s">
        <v>157</v>
      </c>
      <c r="D32" s="70"/>
      <c r="E32" s="74" t="s">
        <v>157</v>
      </c>
      <c r="F32" s="74" t="s">
        <v>157</v>
      </c>
      <c r="G32" s="74" t="s">
        <v>253</v>
      </c>
      <c r="H32" s="74" t="s">
        <v>254</v>
      </c>
      <c r="I32" s="74" t="s">
        <v>247</v>
      </c>
      <c r="J32" s="74" t="s">
        <v>255</v>
      </c>
      <c r="K32" s="74" t="s">
        <v>256</v>
      </c>
      <c r="L32" s="70"/>
      <c r="M32" s="70"/>
    </row>
    <row r="33" spans="1:13" ht="54" x14ac:dyDescent="0.25">
      <c r="A33" s="72" t="s">
        <v>114</v>
      </c>
      <c r="B33" s="72" t="s">
        <v>55</v>
      </c>
      <c r="C33" s="74" t="s">
        <v>157</v>
      </c>
      <c r="D33" s="70"/>
      <c r="E33" s="74" t="s">
        <v>157</v>
      </c>
      <c r="F33" s="74" t="s">
        <v>157</v>
      </c>
      <c r="G33" s="74" t="s">
        <v>253</v>
      </c>
      <c r="H33" s="74" t="s">
        <v>254</v>
      </c>
      <c r="I33" s="74" t="s">
        <v>247</v>
      </c>
      <c r="J33" s="74" t="s">
        <v>255</v>
      </c>
      <c r="K33" s="74" t="s">
        <v>256</v>
      </c>
      <c r="L33" s="70"/>
      <c r="M33" s="70"/>
    </row>
    <row r="34" spans="1:13" ht="27" x14ac:dyDescent="0.25">
      <c r="A34" s="72" t="s">
        <v>115</v>
      </c>
      <c r="B34" s="72" t="s">
        <v>56</v>
      </c>
      <c r="C34" s="74" t="s">
        <v>257</v>
      </c>
      <c r="D34" s="70"/>
      <c r="E34" s="74" t="s">
        <v>258</v>
      </c>
      <c r="F34" s="74" t="s">
        <v>157</v>
      </c>
      <c r="G34" s="74" t="s">
        <v>157</v>
      </c>
      <c r="H34" s="74" t="s">
        <v>157</v>
      </c>
      <c r="I34" s="74" t="s">
        <v>157</v>
      </c>
      <c r="J34" s="74" t="s">
        <v>157</v>
      </c>
      <c r="K34" s="74" t="s">
        <v>157</v>
      </c>
      <c r="L34" s="70"/>
      <c r="M34" s="70"/>
    </row>
    <row r="35" spans="1:13" ht="18" x14ac:dyDescent="0.25">
      <c r="A35" s="72" t="s">
        <v>81</v>
      </c>
      <c r="B35" s="72" t="s">
        <v>57</v>
      </c>
      <c r="C35" s="74" t="s">
        <v>259</v>
      </c>
      <c r="D35" s="70"/>
      <c r="E35" s="74" t="s">
        <v>157</v>
      </c>
      <c r="F35" s="74" t="s">
        <v>259</v>
      </c>
      <c r="G35" s="74" t="s">
        <v>260</v>
      </c>
      <c r="H35" s="74" t="s">
        <v>261</v>
      </c>
      <c r="I35" s="74" t="s">
        <v>262</v>
      </c>
      <c r="J35" s="74" t="s">
        <v>263</v>
      </c>
      <c r="K35" s="74" t="s">
        <v>264</v>
      </c>
      <c r="L35" s="70"/>
      <c r="M35" s="70"/>
    </row>
    <row r="36" spans="1:13" ht="36" x14ac:dyDescent="0.25">
      <c r="A36" s="72" t="s">
        <v>82</v>
      </c>
      <c r="B36" s="72" t="s">
        <v>58</v>
      </c>
      <c r="C36" s="74" t="s">
        <v>259</v>
      </c>
      <c r="D36" s="70"/>
      <c r="E36" s="74" t="s">
        <v>157</v>
      </c>
      <c r="F36" s="74" t="s">
        <v>259</v>
      </c>
      <c r="G36" s="74" t="s">
        <v>157</v>
      </c>
      <c r="H36" s="74" t="s">
        <v>157</v>
      </c>
      <c r="I36" s="74" t="s">
        <v>157</v>
      </c>
      <c r="J36" s="74" t="s">
        <v>157</v>
      </c>
      <c r="K36" s="74" t="s">
        <v>259</v>
      </c>
      <c r="L36" s="70"/>
      <c r="M36" s="70"/>
    </row>
    <row r="37" spans="1:13" ht="36" x14ac:dyDescent="0.25">
      <c r="A37" s="72" t="s">
        <v>83</v>
      </c>
      <c r="B37" s="72" t="s">
        <v>59</v>
      </c>
      <c r="C37" s="74" t="s">
        <v>157</v>
      </c>
      <c r="D37" s="70"/>
      <c r="E37" s="74" t="s">
        <v>157</v>
      </c>
      <c r="F37" s="74" t="s">
        <v>157</v>
      </c>
      <c r="G37" s="74" t="s">
        <v>260</v>
      </c>
      <c r="H37" s="74" t="s">
        <v>265</v>
      </c>
      <c r="I37" s="74" t="s">
        <v>157</v>
      </c>
      <c r="J37" s="74" t="s">
        <v>265</v>
      </c>
      <c r="K37" s="74" t="s">
        <v>266</v>
      </c>
      <c r="L37" s="70"/>
      <c r="M37" s="70"/>
    </row>
    <row r="38" spans="1:13" ht="27" x14ac:dyDescent="0.25">
      <c r="A38" s="72" t="s">
        <v>116</v>
      </c>
      <c r="B38" s="72" t="s">
        <v>60</v>
      </c>
      <c r="C38" s="74" t="s">
        <v>157</v>
      </c>
      <c r="D38" s="70"/>
      <c r="E38" s="74" t="s">
        <v>157</v>
      </c>
      <c r="F38" s="74" t="s">
        <v>157</v>
      </c>
      <c r="G38" s="74" t="s">
        <v>260</v>
      </c>
      <c r="H38" s="74" t="s">
        <v>265</v>
      </c>
      <c r="I38" s="74" t="s">
        <v>157</v>
      </c>
      <c r="J38" s="74" t="s">
        <v>265</v>
      </c>
      <c r="K38" s="74" t="s">
        <v>266</v>
      </c>
      <c r="L38" s="70"/>
      <c r="M38" s="70"/>
    </row>
    <row r="39" spans="1:13" x14ac:dyDescent="0.25">
      <c r="A39" s="72" t="s">
        <v>117</v>
      </c>
      <c r="B39" s="72" t="s">
        <v>61</v>
      </c>
      <c r="C39" s="74" t="s">
        <v>157</v>
      </c>
      <c r="D39" s="70"/>
      <c r="E39" s="74" t="s">
        <v>157</v>
      </c>
      <c r="F39" s="74" t="s">
        <v>157</v>
      </c>
      <c r="G39" s="74" t="s">
        <v>260</v>
      </c>
      <c r="H39" s="74" t="s">
        <v>265</v>
      </c>
      <c r="I39" s="74" t="s">
        <v>157</v>
      </c>
      <c r="J39" s="74" t="s">
        <v>265</v>
      </c>
      <c r="K39" s="74" t="s">
        <v>266</v>
      </c>
      <c r="L39" s="70"/>
      <c r="M39" s="70"/>
    </row>
    <row r="40" spans="1:13" ht="72" x14ac:dyDescent="0.25">
      <c r="A40" s="72" t="s">
        <v>118</v>
      </c>
      <c r="B40" s="72" t="s">
        <v>62</v>
      </c>
      <c r="C40" s="74" t="s">
        <v>157</v>
      </c>
      <c r="D40" s="70"/>
      <c r="E40" s="74" t="s">
        <v>157</v>
      </c>
      <c r="F40" s="74" t="s">
        <v>157</v>
      </c>
      <c r="G40" s="74" t="s">
        <v>260</v>
      </c>
      <c r="H40" s="74" t="s">
        <v>265</v>
      </c>
      <c r="I40" s="74" t="s">
        <v>157</v>
      </c>
      <c r="J40" s="74" t="s">
        <v>265</v>
      </c>
      <c r="K40" s="74" t="s">
        <v>266</v>
      </c>
      <c r="L40" s="70"/>
      <c r="M40" s="70"/>
    </row>
    <row r="41" spans="1:13" ht="54" x14ac:dyDescent="0.25">
      <c r="A41" s="72" t="s">
        <v>119</v>
      </c>
      <c r="B41" s="72" t="s">
        <v>120</v>
      </c>
      <c r="C41" s="74" t="s">
        <v>157</v>
      </c>
      <c r="D41" s="70"/>
      <c r="E41" s="74" t="s">
        <v>157</v>
      </c>
      <c r="F41" s="74" t="s">
        <v>157</v>
      </c>
      <c r="G41" s="74" t="s">
        <v>157</v>
      </c>
      <c r="H41" s="74" t="s">
        <v>267</v>
      </c>
      <c r="I41" s="74" t="s">
        <v>262</v>
      </c>
      <c r="J41" s="74" t="s">
        <v>268</v>
      </c>
      <c r="K41" s="74" t="s">
        <v>269</v>
      </c>
      <c r="L41" s="70"/>
      <c r="M41" s="70"/>
    </row>
    <row r="42" spans="1:13" ht="27" x14ac:dyDescent="0.25">
      <c r="A42" s="72" t="s">
        <v>121</v>
      </c>
      <c r="B42" s="72" t="s">
        <v>122</v>
      </c>
      <c r="C42" s="74" t="s">
        <v>157</v>
      </c>
      <c r="D42" s="70"/>
      <c r="E42" s="74" t="s">
        <v>157</v>
      </c>
      <c r="F42" s="74" t="s">
        <v>157</v>
      </c>
      <c r="G42" s="74" t="s">
        <v>157</v>
      </c>
      <c r="H42" s="74" t="s">
        <v>267</v>
      </c>
      <c r="I42" s="74" t="s">
        <v>262</v>
      </c>
      <c r="J42" s="74" t="s">
        <v>268</v>
      </c>
      <c r="K42" s="74" t="s">
        <v>269</v>
      </c>
      <c r="L42" s="70"/>
      <c r="M42" s="70"/>
    </row>
    <row r="43" spans="1:13" ht="36" x14ac:dyDescent="0.25">
      <c r="A43" s="72" t="s">
        <v>123</v>
      </c>
      <c r="B43" s="72" t="s">
        <v>124</v>
      </c>
      <c r="C43" s="74" t="s">
        <v>157</v>
      </c>
      <c r="D43" s="70"/>
      <c r="E43" s="74" t="s">
        <v>157</v>
      </c>
      <c r="F43" s="74" t="s">
        <v>157</v>
      </c>
      <c r="G43" s="74" t="s">
        <v>157</v>
      </c>
      <c r="H43" s="74" t="s">
        <v>270</v>
      </c>
      <c r="I43" s="74" t="s">
        <v>262</v>
      </c>
      <c r="J43" s="74" t="s">
        <v>271</v>
      </c>
      <c r="K43" s="74" t="s">
        <v>272</v>
      </c>
      <c r="L43" s="70"/>
      <c r="M43" s="70"/>
    </row>
    <row r="44" spans="1:13" ht="36" x14ac:dyDescent="0.25">
      <c r="A44" s="72" t="s">
        <v>125</v>
      </c>
      <c r="B44" s="72" t="s">
        <v>126</v>
      </c>
      <c r="C44" s="74" t="s">
        <v>157</v>
      </c>
      <c r="D44" s="70"/>
      <c r="E44" s="74" t="s">
        <v>157</v>
      </c>
      <c r="F44" s="74" t="s">
        <v>157</v>
      </c>
      <c r="G44" s="74" t="s">
        <v>157</v>
      </c>
      <c r="H44" s="74" t="s">
        <v>273</v>
      </c>
      <c r="I44" s="74" t="s">
        <v>157</v>
      </c>
      <c r="J44" s="74" t="s">
        <v>273</v>
      </c>
      <c r="K44" s="74" t="s">
        <v>274</v>
      </c>
      <c r="L44" s="70"/>
      <c r="M44" s="70"/>
    </row>
    <row r="45" spans="1:13" ht="27" x14ac:dyDescent="0.25">
      <c r="A45" s="72" t="s">
        <v>153</v>
      </c>
      <c r="B45" s="72" t="s">
        <v>150</v>
      </c>
      <c r="C45" s="74" t="s">
        <v>157</v>
      </c>
      <c r="D45" s="70"/>
      <c r="E45" s="74" t="s">
        <v>157</v>
      </c>
      <c r="F45" s="74" t="s">
        <v>157</v>
      </c>
      <c r="G45" s="74" t="s">
        <v>157</v>
      </c>
      <c r="H45" s="74" t="s">
        <v>275</v>
      </c>
      <c r="I45" s="74" t="s">
        <v>157</v>
      </c>
      <c r="J45" s="74" t="s">
        <v>275</v>
      </c>
      <c r="K45" s="74" t="s">
        <v>276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topLeftCell="Q1" workbookViewId="0">
      <selection activeCell="W20" sqref="W20"/>
    </sheetView>
  </sheetViews>
  <sheetFormatPr baseColWidth="10" defaultColWidth="43.140625" defaultRowHeight="15" x14ac:dyDescent="0.25"/>
  <cols>
    <col min="1" max="15" width="10.7109375" style="100" hidden="1" customWidth="1"/>
    <col min="16" max="16" width="43.140625" style="108"/>
    <col min="17" max="17" width="43.140625" style="100"/>
    <col min="18" max="18" width="14.7109375" style="100" bestFit="1" customWidth="1"/>
    <col min="19" max="19" width="21.140625" style="100" bestFit="1" customWidth="1"/>
    <col min="20" max="20" width="14.7109375" style="100" bestFit="1" customWidth="1"/>
    <col min="21" max="21" width="23.85546875" style="100" bestFit="1" customWidth="1"/>
    <col min="22" max="22" width="30.5703125" style="100" bestFit="1" customWidth="1"/>
    <col min="23" max="23" width="33.5703125" style="100" bestFit="1" customWidth="1"/>
    <col min="24" max="24" width="35.42578125" style="100" bestFit="1" customWidth="1"/>
    <col min="25" max="16384" width="43.140625" style="100"/>
  </cols>
  <sheetData>
    <row r="1" spans="3:25" ht="46.5" customHeight="1" x14ac:dyDescent="0.25">
      <c r="C1" s="98" t="s">
        <v>13</v>
      </c>
      <c r="D1" s="99" t="s">
        <v>14</v>
      </c>
      <c r="E1" s="98" t="s">
        <v>15</v>
      </c>
      <c r="F1" s="98" t="s">
        <v>16</v>
      </c>
      <c r="G1" s="98" t="s">
        <v>17</v>
      </c>
      <c r="H1" s="98" t="s">
        <v>18</v>
      </c>
      <c r="I1" s="98" t="s">
        <v>19</v>
      </c>
      <c r="J1" s="98" t="s">
        <v>20</v>
      </c>
      <c r="K1" s="98" t="s">
        <v>21</v>
      </c>
      <c r="L1" s="98" t="s">
        <v>22</v>
      </c>
      <c r="M1" s="98" t="s">
        <v>23</v>
      </c>
      <c r="N1" s="98" t="s">
        <v>24</v>
      </c>
      <c r="O1" s="98" t="s">
        <v>91</v>
      </c>
      <c r="P1" s="107" t="s">
        <v>92</v>
      </c>
      <c r="Q1" s="99" t="s">
        <v>25</v>
      </c>
      <c r="R1" s="99" t="s">
        <v>26</v>
      </c>
      <c r="S1" s="98" t="s">
        <v>27</v>
      </c>
      <c r="T1" s="98" t="s">
        <v>28</v>
      </c>
      <c r="U1" s="99" t="s">
        <v>29</v>
      </c>
      <c r="V1" s="98" t="s">
        <v>30</v>
      </c>
      <c r="W1" s="98" t="s">
        <v>31</v>
      </c>
      <c r="X1" s="98" t="s">
        <v>32</v>
      </c>
      <c r="Y1" s="98" t="s">
        <v>33</v>
      </c>
    </row>
    <row r="2" spans="3:25" ht="15" customHeight="1" x14ac:dyDescent="0.25">
      <c r="C2" s="101" t="s">
        <v>0</v>
      </c>
      <c r="D2" s="101" t="s">
        <v>1</v>
      </c>
      <c r="E2" s="106">
        <v>2</v>
      </c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5">
        <v>2</v>
      </c>
      <c r="Q2" s="101" t="s">
        <v>156</v>
      </c>
      <c r="R2" s="101">
        <v>0</v>
      </c>
      <c r="S2" s="102">
        <v>0</v>
      </c>
      <c r="T2" s="102">
        <v>0</v>
      </c>
      <c r="U2" s="101">
        <v>0</v>
      </c>
      <c r="V2" s="103">
        <v>550802108.62</v>
      </c>
      <c r="W2" s="102">
        <v>0</v>
      </c>
      <c r="X2" s="103">
        <v>550802108.62</v>
      </c>
      <c r="Y2" s="103">
        <v>-550802108.62</v>
      </c>
    </row>
    <row r="3" spans="3:25" ht="15" customHeight="1" x14ac:dyDescent="0.25">
      <c r="C3" s="101"/>
      <c r="D3" s="101"/>
      <c r="E3" s="106">
        <v>2</v>
      </c>
      <c r="F3" s="106">
        <v>0</v>
      </c>
      <c r="G3" s="101"/>
      <c r="H3" s="101"/>
      <c r="I3" s="101"/>
      <c r="J3" s="101"/>
      <c r="K3" s="101"/>
      <c r="L3" s="101"/>
      <c r="M3" s="101"/>
      <c r="N3" s="101"/>
      <c r="O3" s="101"/>
      <c r="P3" s="105" t="s">
        <v>160</v>
      </c>
      <c r="Q3" s="101" t="s">
        <v>156</v>
      </c>
      <c r="R3" s="101">
        <v>0</v>
      </c>
      <c r="S3" s="102">
        <v>0</v>
      </c>
      <c r="T3" s="102">
        <v>0</v>
      </c>
      <c r="U3" s="101">
        <v>0</v>
      </c>
      <c r="V3" s="103">
        <v>550802108.62</v>
      </c>
      <c r="W3" s="102">
        <v>0</v>
      </c>
      <c r="X3" s="103">
        <v>550802108.62</v>
      </c>
      <c r="Y3" s="103">
        <v>-550802108.62</v>
      </c>
    </row>
    <row r="4" spans="3:25" ht="15" customHeight="1" x14ac:dyDescent="0.25">
      <c r="C4" s="101"/>
      <c r="D4" s="101"/>
      <c r="E4" s="106">
        <v>2</v>
      </c>
      <c r="F4" s="106">
        <v>0</v>
      </c>
      <c r="G4" s="106">
        <v>0</v>
      </c>
      <c r="H4" s="101"/>
      <c r="I4" s="101"/>
      <c r="J4" s="101"/>
      <c r="K4" s="101"/>
      <c r="L4" s="101"/>
      <c r="M4" s="101"/>
      <c r="N4" s="101"/>
      <c r="O4" s="101"/>
      <c r="P4" s="105" t="s">
        <v>278</v>
      </c>
      <c r="Q4" s="101" t="s">
        <v>156</v>
      </c>
      <c r="R4" s="101">
        <v>0</v>
      </c>
      <c r="S4" s="102">
        <v>0</v>
      </c>
      <c r="T4" s="102">
        <v>0</v>
      </c>
      <c r="U4" s="101">
        <v>0</v>
      </c>
      <c r="V4" s="103">
        <v>550802108.62</v>
      </c>
      <c r="W4" s="102">
        <v>0</v>
      </c>
      <c r="X4" s="103">
        <v>550802108.62</v>
      </c>
      <c r="Y4" s="103">
        <v>-550802108.62</v>
      </c>
    </row>
    <row r="5" spans="3:25" ht="15" customHeight="1" x14ac:dyDescent="0.25">
      <c r="C5" s="101"/>
      <c r="D5" s="101"/>
      <c r="E5" s="106">
        <v>2</v>
      </c>
      <c r="F5" s="106">
        <v>0</v>
      </c>
      <c r="G5" s="106">
        <v>0</v>
      </c>
      <c r="H5" s="106">
        <v>2</v>
      </c>
      <c r="I5" s="101"/>
      <c r="J5" s="101"/>
      <c r="K5" s="101"/>
      <c r="L5" s="101"/>
      <c r="M5" s="101"/>
      <c r="N5" s="101"/>
      <c r="O5" s="101"/>
      <c r="P5" s="105" t="s">
        <v>279</v>
      </c>
      <c r="Q5" s="101" t="s">
        <v>57</v>
      </c>
      <c r="R5" s="101">
        <v>0</v>
      </c>
      <c r="S5" s="102">
        <v>0</v>
      </c>
      <c r="T5" s="102">
        <v>0</v>
      </c>
      <c r="U5" s="101">
        <v>0</v>
      </c>
      <c r="V5" s="103">
        <v>550802108.62</v>
      </c>
      <c r="W5" s="102">
        <v>0</v>
      </c>
      <c r="X5" s="103">
        <v>550802108.62</v>
      </c>
      <c r="Y5" s="103">
        <v>-550802108.62</v>
      </c>
    </row>
    <row r="6" spans="3:25" ht="15" customHeight="1" x14ac:dyDescent="0.25">
      <c r="C6" s="101"/>
      <c r="D6" s="101"/>
      <c r="E6" s="106">
        <v>2</v>
      </c>
      <c r="F6" s="106">
        <v>0</v>
      </c>
      <c r="G6" s="106">
        <v>0</v>
      </c>
      <c r="H6" s="106">
        <v>2</v>
      </c>
      <c r="I6" s="106">
        <v>5</v>
      </c>
      <c r="J6" s="101"/>
      <c r="K6" s="101"/>
      <c r="L6" s="101"/>
      <c r="M6" s="101"/>
      <c r="N6" s="101"/>
      <c r="O6" s="101"/>
      <c r="P6" s="105" t="s">
        <v>280</v>
      </c>
      <c r="Q6" s="101" t="s">
        <v>59</v>
      </c>
      <c r="R6" s="101">
        <v>0</v>
      </c>
      <c r="S6" s="102">
        <v>0</v>
      </c>
      <c r="T6" s="102">
        <v>0</v>
      </c>
      <c r="U6" s="101">
        <v>0</v>
      </c>
      <c r="V6" s="103">
        <v>550802108.62</v>
      </c>
      <c r="W6" s="102">
        <v>0</v>
      </c>
      <c r="X6" s="103">
        <v>550802108.62</v>
      </c>
      <c r="Y6" s="103">
        <v>-550802108.62</v>
      </c>
    </row>
    <row r="7" spans="3:25" ht="15" customHeight="1" x14ac:dyDescent="0.25">
      <c r="C7" s="101"/>
      <c r="D7" s="101"/>
      <c r="E7" s="106">
        <v>2</v>
      </c>
      <c r="F7" s="106">
        <v>0</v>
      </c>
      <c r="G7" s="106">
        <v>0</v>
      </c>
      <c r="H7" s="106">
        <v>2</v>
      </c>
      <c r="I7" s="106">
        <v>5</v>
      </c>
      <c r="J7" s="106">
        <v>3</v>
      </c>
      <c r="K7" s="101"/>
      <c r="L7" s="101"/>
      <c r="M7" s="101"/>
      <c r="N7" s="101"/>
      <c r="O7" s="101"/>
      <c r="P7" s="105" t="s">
        <v>281</v>
      </c>
      <c r="Q7" s="101" t="s">
        <v>165</v>
      </c>
      <c r="R7" s="101">
        <v>0</v>
      </c>
      <c r="S7" s="102">
        <v>0</v>
      </c>
      <c r="T7" s="102">
        <v>0</v>
      </c>
      <c r="U7" s="101">
        <v>0</v>
      </c>
      <c r="V7" s="103">
        <v>550802108.62</v>
      </c>
      <c r="W7" s="102">
        <v>0</v>
      </c>
      <c r="X7" s="103">
        <v>550802108.62</v>
      </c>
      <c r="Y7" s="103">
        <v>-550802108.62</v>
      </c>
    </row>
    <row r="8" spans="3:25" ht="15" customHeight="1" x14ac:dyDescent="0.25">
      <c r="C8" s="101"/>
      <c r="D8" s="101"/>
      <c r="E8" s="106">
        <v>2</v>
      </c>
      <c r="F8" s="106">
        <v>0</v>
      </c>
      <c r="G8" s="106">
        <v>0</v>
      </c>
      <c r="H8" s="106">
        <v>2</v>
      </c>
      <c r="I8" s="106">
        <v>5</v>
      </c>
      <c r="J8" s="106">
        <v>3</v>
      </c>
      <c r="K8" s="106">
        <v>1</v>
      </c>
      <c r="L8" s="101"/>
      <c r="M8" s="101"/>
      <c r="N8" s="101"/>
      <c r="O8" s="101"/>
      <c r="P8" s="105" t="s">
        <v>282</v>
      </c>
      <c r="Q8" s="101" t="s">
        <v>167</v>
      </c>
      <c r="R8" s="101">
        <v>0</v>
      </c>
      <c r="S8" s="102">
        <v>0</v>
      </c>
      <c r="T8" s="102">
        <v>0</v>
      </c>
      <c r="U8" s="101">
        <v>0</v>
      </c>
      <c r="V8" s="103">
        <v>550802108.62</v>
      </c>
      <c r="W8" s="102">
        <v>0</v>
      </c>
      <c r="X8" s="103">
        <v>550802108.62</v>
      </c>
      <c r="Y8" s="103">
        <v>-550802108.62</v>
      </c>
    </row>
    <row r="9" spans="3:25" ht="15" customHeight="1" x14ac:dyDescent="0.25">
      <c r="C9" s="101"/>
      <c r="D9" s="101"/>
      <c r="E9" s="106">
        <v>3</v>
      </c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5">
        <v>3</v>
      </c>
      <c r="Q9" s="101" t="s">
        <v>34</v>
      </c>
      <c r="R9" s="104">
        <v>196133000000</v>
      </c>
      <c r="S9" s="102">
        <v>0</v>
      </c>
      <c r="T9" s="103">
        <v>196133000000</v>
      </c>
      <c r="U9" s="104">
        <v>17680072328.52</v>
      </c>
      <c r="V9" s="103">
        <v>128868555411.85001</v>
      </c>
      <c r="W9" s="103">
        <v>3850754060.3000002</v>
      </c>
      <c r="X9" s="103">
        <v>125017801351.55</v>
      </c>
      <c r="Y9" s="103">
        <v>71115198648.449997</v>
      </c>
    </row>
    <row r="10" spans="3:25" ht="15" customHeight="1" x14ac:dyDescent="0.25">
      <c r="C10" s="101"/>
      <c r="D10" s="101"/>
      <c r="E10" s="106">
        <v>3</v>
      </c>
      <c r="F10" s="106">
        <v>1</v>
      </c>
      <c r="G10" s="101"/>
      <c r="H10" s="101"/>
      <c r="I10" s="101"/>
      <c r="J10" s="101"/>
      <c r="K10" s="101"/>
      <c r="L10" s="101"/>
      <c r="M10" s="101"/>
      <c r="N10" s="101"/>
      <c r="O10" s="101"/>
      <c r="P10" s="105" t="s">
        <v>79</v>
      </c>
      <c r="Q10" s="101" t="s">
        <v>34</v>
      </c>
      <c r="R10" s="104">
        <v>196133000000</v>
      </c>
      <c r="S10" s="102">
        <v>0</v>
      </c>
      <c r="T10" s="103">
        <v>196133000000</v>
      </c>
      <c r="U10" s="104">
        <v>17680072328.52</v>
      </c>
      <c r="V10" s="103">
        <v>128868555411.85001</v>
      </c>
      <c r="W10" s="103">
        <v>3850754060.3000002</v>
      </c>
      <c r="X10" s="103">
        <v>125017801351.55</v>
      </c>
      <c r="Y10" s="103">
        <v>71115198648.449997</v>
      </c>
    </row>
    <row r="11" spans="3:25" ht="15" customHeight="1" x14ac:dyDescent="0.25">
      <c r="C11" s="101"/>
      <c r="D11" s="101"/>
      <c r="E11" s="106">
        <v>3</v>
      </c>
      <c r="F11" s="106">
        <v>1</v>
      </c>
      <c r="G11" s="106">
        <v>1</v>
      </c>
      <c r="H11" s="101"/>
      <c r="I11" s="101"/>
      <c r="J11" s="101"/>
      <c r="K11" s="101"/>
      <c r="L11" s="101"/>
      <c r="M11" s="101"/>
      <c r="N11" s="101"/>
      <c r="O11" s="101"/>
      <c r="P11" s="105" t="s">
        <v>89</v>
      </c>
      <c r="Q11" s="101" t="s">
        <v>34</v>
      </c>
      <c r="R11" s="104">
        <v>196133000000</v>
      </c>
      <c r="S11" s="102">
        <v>0</v>
      </c>
      <c r="T11" s="103">
        <v>196133000000</v>
      </c>
      <c r="U11" s="104">
        <v>17680072328.52</v>
      </c>
      <c r="V11" s="103">
        <v>128868555411.85001</v>
      </c>
      <c r="W11" s="103">
        <v>3850754060.3000002</v>
      </c>
      <c r="X11" s="103">
        <v>125017801351.55</v>
      </c>
      <c r="Y11" s="103">
        <v>71115198648.449997</v>
      </c>
    </row>
    <row r="12" spans="3:25" ht="15" customHeight="1" x14ac:dyDescent="0.25">
      <c r="C12" s="101"/>
      <c r="D12" s="101"/>
      <c r="E12" s="106">
        <v>3</v>
      </c>
      <c r="F12" s="106">
        <v>1</v>
      </c>
      <c r="G12" s="106">
        <v>1</v>
      </c>
      <c r="H12" s="106">
        <v>1</v>
      </c>
      <c r="I12" s="101"/>
      <c r="J12" s="101"/>
      <c r="K12" s="101"/>
      <c r="L12" s="101"/>
      <c r="M12" s="101"/>
      <c r="N12" s="101"/>
      <c r="O12" s="101"/>
      <c r="P12" s="105" t="s">
        <v>85</v>
      </c>
      <c r="Q12" s="101" t="s">
        <v>35</v>
      </c>
      <c r="R12" s="104">
        <v>162579000000</v>
      </c>
      <c r="S12" s="102">
        <v>0</v>
      </c>
      <c r="T12" s="103">
        <v>162579000000</v>
      </c>
      <c r="U12" s="104">
        <v>17679970960.720001</v>
      </c>
      <c r="V12" s="103">
        <v>127310554961.32001</v>
      </c>
      <c r="W12" s="103">
        <v>3831085286.3000002</v>
      </c>
      <c r="X12" s="103">
        <v>123479469675.02</v>
      </c>
      <c r="Y12" s="103">
        <v>39099530324.980003</v>
      </c>
    </row>
    <row r="13" spans="3:25" ht="15" customHeight="1" x14ac:dyDescent="0.25">
      <c r="C13" s="101"/>
      <c r="D13" s="101"/>
      <c r="E13" s="106">
        <v>3</v>
      </c>
      <c r="F13" s="106">
        <v>1</v>
      </c>
      <c r="G13" s="106">
        <v>1</v>
      </c>
      <c r="H13" s="106">
        <v>1</v>
      </c>
      <c r="I13" s="106">
        <v>2</v>
      </c>
      <c r="J13" s="101"/>
      <c r="K13" s="101"/>
      <c r="L13" s="101"/>
      <c r="M13" s="101"/>
      <c r="N13" s="101"/>
      <c r="O13" s="101"/>
      <c r="P13" s="105" t="s">
        <v>80</v>
      </c>
      <c r="Q13" s="101" t="s">
        <v>36</v>
      </c>
      <c r="R13" s="104">
        <v>162579000000</v>
      </c>
      <c r="S13" s="102">
        <v>0</v>
      </c>
      <c r="T13" s="103">
        <v>162579000000</v>
      </c>
      <c r="U13" s="104">
        <v>17679970960.720001</v>
      </c>
      <c r="V13" s="103">
        <v>127310554961.32001</v>
      </c>
      <c r="W13" s="103">
        <v>3831085286.3000002</v>
      </c>
      <c r="X13" s="103">
        <v>123479469675.02</v>
      </c>
      <c r="Y13" s="103">
        <v>39099530324.980003</v>
      </c>
    </row>
    <row r="14" spans="3:25" ht="15" customHeight="1" x14ac:dyDescent="0.25">
      <c r="C14" s="101"/>
      <c r="D14" s="101"/>
      <c r="E14" s="106">
        <v>3</v>
      </c>
      <c r="F14" s="106">
        <v>1</v>
      </c>
      <c r="G14" s="106">
        <v>1</v>
      </c>
      <c r="H14" s="106">
        <v>1</v>
      </c>
      <c r="I14" s="106">
        <v>2</v>
      </c>
      <c r="J14" s="106">
        <v>2</v>
      </c>
      <c r="K14" s="101"/>
      <c r="L14" s="101"/>
      <c r="M14" s="101"/>
      <c r="N14" s="101"/>
      <c r="O14" s="101"/>
      <c r="P14" s="105" t="s">
        <v>94</v>
      </c>
      <c r="Q14" s="101" t="s">
        <v>37</v>
      </c>
      <c r="R14" s="104">
        <v>150479000000</v>
      </c>
      <c r="S14" s="103">
        <v>2142172138</v>
      </c>
      <c r="T14" s="103">
        <v>152621172138</v>
      </c>
      <c r="U14" s="104">
        <v>16943527729.719999</v>
      </c>
      <c r="V14" s="103">
        <v>120813401871.46001</v>
      </c>
      <c r="W14" s="103">
        <v>3732965605.3000002</v>
      </c>
      <c r="X14" s="103">
        <v>117080436266.16</v>
      </c>
      <c r="Y14" s="103">
        <v>35540735871.839996</v>
      </c>
    </row>
    <row r="15" spans="3:25" ht="15" customHeight="1" x14ac:dyDescent="0.25">
      <c r="C15" s="101"/>
      <c r="D15" s="101"/>
      <c r="E15" s="106">
        <v>3</v>
      </c>
      <c r="F15" s="106">
        <v>1</v>
      </c>
      <c r="G15" s="106">
        <v>1</v>
      </c>
      <c r="H15" s="106">
        <v>1</v>
      </c>
      <c r="I15" s="106">
        <v>2</v>
      </c>
      <c r="J15" s="106">
        <v>2</v>
      </c>
      <c r="K15" s="106">
        <v>25</v>
      </c>
      <c r="L15" s="101"/>
      <c r="M15" s="101"/>
      <c r="N15" s="101"/>
      <c r="O15" s="101"/>
      <c r="P15" s="105" t="s">
        <v>95</v>
      </c>
      <c r="Q15" s="101" t="s">
        <v>38</v>
      </c>
      <c r="R15" s="101">
        <v>0</v>
      </c>
      <c r="S15" s="102">
        <v>0</v>
      </c>
      <c r="T15" s="102">
        <v>0</v>
      </c>
      <c r="U15" s="104">
        <v>322740</v>
      </c>
      <c r="V15" s="103">
        <v>2879220</v>
      </c>
      <c r="W15" s="102">
        <v>0</v>
      </c>
      <c r="X15" s="103">
        <v>2879220</v>
      </c>
      <c r="Y15" s="103">
        <v>-2879220</v>
      </c>
    </row>
    <row r="16" spans="3:25" ht="15" customHeight="1" x14ac:dyDescent="0.25">
      <c r="C16" s="101"/>
      <c r="D16" s="101"/>
      <c r="E16" s="106">
        <v>3</v>
      </c>
      <c r="F16" s="106">
        <v>1</v>
      </c>
      <c r="G16" s="106">
        <v>1</v>
      </c>
      <c r="H16" s="106">
        <v>1</v>
      </c>
      <c r="I16" s="106">
        <v>2</v>
      </c>
      <c r="J16" s="106">
        <v>2</v>
      </c>
      <c r="K16" s="106">
        <v>29</v>
      </c>
      <c r="L16" s="101"/>
      <c r="M16" s="101"/>
      <c r="N16" s="101"/>
      <c r="O16" s="101"/>
      <c r="P16" s="105" t="s">
        <v>96</v>
      </c>
      <c r="Q16" s="101" t="s">
        <v>39</v>
      </c>
      <c r="R16" s="104">
        <v>23529519083</v>
      </c>
      <c r="S16" s="103">
        <v>81212306396</v>
      </c>
      <c r="T16" s="103">
        <v>104741825479</v>
      </c>
      <c r="U16" s="104">
        <v>12842951228</v>
      </c>
      <c r="V16" s="103">
        <v>82231575308.199997</v>
      </c>
      <c r="W16" s="103">
        <v>3124809517.23</v>
      </c>
      <c r="X16" s="103">
        <v>79106765790.970001</v>
      </c>
      <c r="Y16" s="103">
        <v>25635059688.029999</v>
      </c>
    </row>
    <row r="17" spans="3:25" ht="15" customHeight="1" x14ac:dyDescent="0.25">
      <c r="C17" s="101"/>
      <c r="D17" s="101"/>
      <c r="E17" s="106">
        <v>3</v>
      </c>
      <c r="F17" s="106">
        <v>1</v>
      </c>
      <c r="G17" s="106">
        <v>1</v>
      </c>
      <c r="H17" s="106">
        <v>1</v>
      </c>
      <c r="I17" s="106">
        <v>2</v>
      </c>
      <c r="J17" s="106">
        <v>2</v>
      </c>
      <c r="K17" s="106">
        <v>30</v>
      </c>
      <c r="L17" s="101"/>
      <c r="M17" s="101"/>
      <c r="N17" s="101"/>
      <c r="O17" s="101"/>
      <c r="P17" s="105" t="s">
        <v>97</v>
      </c>
      <c r="Q17" s="101" t="s">
        <v>40</v>
      </c>
      <c r="R17" s="104">
        <v>105203176961</v>
      </c>
      <c r="S17" s="103">
        <v>-91855966644</v>
      </c>
      <c r="T17" s="103">
        <v>13347210317</v>
      </c>
      <c r="U17" s="104">
        <v>1384341895</v>
      </c>
      <c r="V17" s="103">
        <v>12066273985</v>
      </c>
      <c r="W17" s="103">
        <v>361005519</v>
      </c>
      <c r="X17" s="103">
        <v>11705268466</v>
      </c>
      <c r="Y17" s="103">
        <v>1641941851</v>
      </c>
    </row>
    <row r="18" spans="3:25" ht="15" customHeight="1" x14ac:dyDescent="0.25">
      <c r="C18" s="101"/>
      <c r="D18" s="101"/>
      <c r="E18" s="106">
        <v>3</v>
      </c>
      <c r="F18" s="106">
        <v>1</v>
      </c>
      <c r="G18" s="106">
        <v>1</v>
      </c>
      <c r="H18" s="106">
        <v>1</v>
      </c>
      <c r="I18" s="106">
        <v>2</v>
      </c>
      <c r="J18" s="106">
        <v>2</v>
      </c>
      <c r="K18" s="106">
        <v>31</v>
      </c>
      <c r="L18" s="101"/>
      <c r="M18" s="101"/>
      <c r="N18" s="101"/>
      <c r="O18" s="101"/>
      <c r="P18" s="105" t="s">
        <v>98</v>
      </c>
      <c r="Q18" s="101" t="s">
        <v>41</v>
      </c>
      <c r="R18" s="104">
        <v>10164212370</v>
      </c>
      <c r="S18" s="103">
        <v>-44457373</v>
      </c>
      <c r="T18" s="103">
        <v>10119754997</v>
      </c>
      <c r="U18" s="104">
        <v>676034589.72000003</v>
      </c>
      <c r="V18" s="103">
        <v>6482345515.1899996</v>
      </c>
      <c r="W18" s="103">
        <v>116680129</v>
      </c>
      <c r="X18" s="103">
        <v>6365665386.1899996</v>
      </c>
      <c r="Y18" s="103">
        <v>3754089610.8099999</v>
      </c>
    </row>
    <row r="19" spans="3:25" ht="15" customHeight="1" x14ac:dyDescent="0.25">
      <c r="C19" s="101"/>
      <c r="D19" s="101"/>
      <c r="E19" s="106">
        <v>3</v>
      </c>
      <c r="F19" s="106">
        <v>1</v>
      </c>
      <c r="G19" s="106">
        <v>1</v>
      </c>
      <c r="H19" s="106">
        <v>1</v>
      </c>
      <c r="I19" s="106">
        <v>2</v>
      </c>
      <c r="J19" s="106">
        <v>2</v>
      </c>
      <c r="K19" s="106">
        <v>32</v>
      </c>
      <c r="L19" s="101"/>
      <c r="M19" s="101"/>
      <c r="N19" s="101"/>
      <c r="O19" s="101"/>
      <c r="P19" s="105" t="s">
        <v>99</v>
      </c>
      <c r="Q19" s="101" t="s">
        <v>42</v>
      </c>
      <c r="R19" s="104">
        <v>13724263724</v>
      </c>
      <c r="S19" s="103">
        <v>10688117620</v>
      </c>
      <c r="T19" s="103">
        <v>24412381344</v>
      </c>
      <c r="U19" s="104">
        <v>2039877277</v>
      </c>
      <c r="V19" s="103">
        <v>20030327843.07</v>
      </c>
      <c r="W19" s="103">
        <v>130470440.06999999</v>
      </c>
      <c r="X19" s="103">
        <v>19899857403</v>
      </c>
      <c r="Y19" s="103">
        <v>4512523941</v>
      </c>
    </row>
    <row r="20" spans="3:25" ht="15" customHeight="1" x14ac:dyDescent="0.25">
      <c r="C20" s="101"/>
      <c r="D20" s="101"/>
      <c r="E20" s="106">
        <v>3</v>
      </c>
      <c r="F20" s="106">
        <v>1</v>
      </c>
      <c r="G20" s="106">
        <v>1</v>
      </c>
      <c r="H20" s="106">
        <v>1</v>
      </c>
      <c r="I20" s="106">
        <v>2</v>
      </c>
      <c r="J20" s="106">
        <v>3</v>
      </c>
      <c r="K20" s="101"/>
      <c r="L20" s="101"/>
      <c r="M20" s="101"/>
      <c r="N20" s="101"/>
      <c r="O20" s="101"/>
      <c r="P20" s="105" t="s">
        <v>100</v>
      </c>
      <c r="Q20" s="101" t="s">
        <v>43</v>
      </c>
      <c r="R20" s="104">
        <v>7500000000</v>
      </c>
      <c r="S20" s="103">
        <v>2457827862</v>
      </c>
      <c r="T20" s="103">
        <v>9957827862</v>
      </c>
      <c r="U20" s="104">
        <v>736379431</v>
      </c>
      <c r="V20" s="103">
        <v>6494549854.0200005</v>
      </c>
      <c r="W20" s="103">
        <v>98089724</v>
      </c>
      <c r="X20" s="103">
        <v>6396460130.0200005</v>
      </c>
      <c r="Y20" s="103">
        <v>3561367731.98</v>
      </c>
    </row>
    <row r="21" spans="3:25" ht="15" customHeight="1" x14ac:dyDescent="0.25">
      <c r="C21" s="101"/>
      <c r="D21" s="101"/>
      <c r="E21" s="106">
        <v>3</v>
      </c>
      <c r="F21" s="106">
        <v>1</v>
      </c>
      <c r="G21" s="106">
        <v>1</v>
      </c>
      <c r="H21" s="106">
        <v>1</v>
      </c>
      <c r="I21" s="106">
        <v>2</v>
      </c>
      <c r="J21" s="106">
        <v>3</v>
      </c>
      <c r="K21" s="106">
        <v>1</v>
      </c>
      <c r="L21" s="101"/>
      <c r="M21" s="101"/>
      <c r="N21" s="101"/>
      <c r="O21" s="101"/>
      <c r="P21" s="105" t="s">
        <v>101</v>
      </c>
      <c r="Q21" s="101" t="s">
        <v>44</v>
      </c>
      <c r="R21" s="104">
        <v>9957827862</v>
      </c>
      <c r="S21" s="102">
        <v>0</v>
      </c>
      <c r="T21" s="103">
        <v>9957827862</v>
      </c>
      <c r="U21" s="104">
        <v>683560162</v>
      </c>
      <c r="V21" s="103">
        <v>6118835114.0200005</v>
      </c>
      <c r="W21" s="103">
        <v>98089724</v>
      </c>
      <c r="X21" s="103">
        <v>6020745390.0200005</v>
      </c>
      <c r="Y21" s="103">
        <v>3937082471.98</v>
      </c>
    </row>
    <row r="22" spans="3:25" ht="15" customHeight="1" x14ac:dyDescent="0.25">
      <c r="C22" s="101"/>
      <c r="D22" s="101"/>
      <c r="E22" s="106">
        <v>3</v>
      </c>
      <c r="F22" s="106">
        <v>1</v>
      </c>
      <c r="G22" s="106">
        <v>1</v>
      </c>
      <c r="H22" s="106">
        <v>1</v>
      </c>
      <c r="I22" s="106">
        <v>2</v>
      </c>
      <c r="J22" s="106">
        <v>3</v>
      </c>
      <c r="K22" s="106">
        <v>1</v>
      </c>
      <c r="L22" s="106">
        <v>3</v>
      </c>
      <c r="M22" s="101"/>
      <c r="N22" s="101"/>
      <c r="O22" s="101"/>
      <c r="P22" s="105" t="s">
        <v>102</v>
      </c>
      <c r="Q22" s="101" t="s">
        <v>103</v>
      </c>
      <c r="R22" s="101">
        <v>0</v>
      </c>
      <c r="S22" s="102">
        <v>0</v>
      </c>
      <c r="T22" s="102">
        <v>0</v>
      </c>
      <c r="U22" s="101">
        <v>0</v>
      </c>
      <c r="V22" s="103">
        <v>1687216</v>
      </c>
      <c r="W22" s="102">
        <v>0</v>
      </c>
      <c r="X22" s="103">
        <v>1687216</v>
      </c>
      <c r="Y22" s="103">
        <v>-1687216</v>
      </c>
    </row>
    <row r="23" spans="3:25" ht="15" customHeight="1" x14ac:dyDescent="0.25">
      <c r="C23" s="101"/>
      <c r="D23" s="101"/>
      <c r="E23" s="106">
        <v>3</v>
      </c>
      <c r="F23" s="106">
        <v>1</v>
      </c>
      <c r="G23" s="106">
        <v>1</v>
      </c>
      <c r="H23" s="106">
        <v>1</v>
      </c>
      <c r="I23" s="106">
        <v>2</v>
      </c>
      <c r="J23" s="106">
        <v>3</v>
      </c>
      <c r="K23" s="106">
        <v>1</v>
      </c>
      <c r="L23" s="106">
        <v>4</v>
      </c>
      <c r="M23" s="101"/>
      <c r="N23" s="101"/>
      <c r="O23" s="101"/>
      <c r="P23" s="105" t="s">
        <v>104</v>
      </c>
      <c r="Q23" s="101" t="s">
        <v>45</v>
      </c>
      <c r="R23" s="101">
        <v>0</v>
      </c>
      <c r="S23" s="102">
        <v>0</v>
      </c>
      <c r="T23" s="102">
        <v>0</v>
      </c>
      <c r="U23" s="101">
        <v>0</v>
      </c>
      <c r="V23" s="103">
        <v>44880092.049999997</v>
      </c>
      <c r="W23" s="102">
        <v>0</v>
      </c>
      <c r="X23" s="103">
        <v>44880092.049999997</v>
      </c>
      <c r="Y23" s="103">
        <v>-44880092.049999997</v>
      </c>
    </row>
    <row r="24" spans="3:25" ht="15" customHeight="1" x14ac:dyDescent="0.25">
      <c r="C24" s="101"/>
      <c r="D24" s="101"/>
      <c r="E24" s="106">
        <v>3</v>
      </c>
      <c r="F24" s="106">
        <v>1</v>
      </c>
      <c r="G24" s="106">
        <v>1</v>
      </c>
      <c r="H24" s="106">
        <v>1</v>
      </c>
      <c r="I24" s="106">
        <v>2</v>
      </c>
      <c r="J24" s="106">
        <v>3</v>
      </c>
      <c r="K24" s="106">
        <v>1</v>
      </c>
      <c r="L24" s="106">
        <v>5</v>
      </c>
      <c r="M24" s="101"/>
      <c r="N24" s="101"/>
      <c r="O24" s="101"/>
      <c r="P24" s="105" t="s">
        <v>105</v>
      </c>
      <c r="Q24" s="101" t="s">
        <v>46</v>
      </c>
      <c r="R24" s="101">
        <v>0</v>
      </c>
      <c r="S24" s="102">
        <v>0</v>
      </c>
      <c r="T24" s="102">
        <v>0</v>
      </c>
      <c r="U24" s="104">
        <v>683560162</v>
      </c>
      <c r="V24" s="103">
        <v>6072267805.9700003</v>
      </c>
      <c r="W24" s="103">
        <v>98089724</v>
      </c>
      <c r="X24" s="103">
        <v>5974178081.9700003</v>
      </c>
      <c r="Y24" s="103">
        <v>-5974178081.9700003</v>
      </c>
    </row>
    <row r="25" spans="3:25" ht="15" customHeight="1" x14ac:dyDescent="0.25">
      <c r="C25" s="101"/>
      <c r="D25" s="101"/>
      <c r="E25" s="106">
        <v>3</v>
      </c>
      <c r="F25" s="106">
        <v>1</v>
      </c>
      <c r="G25" s="106">
        <v>1</v>
      </c>
      <c r="H25" s="106">
        <v>1</v>
      </c>
      <c r="I25" s="106">
        <v>2</v>
      </c>
      <c r="J25" s="106">
        <v>3</v>
      </c>
      <c r="K25" s="106">
        <v>2</v>
      </c>
      <c r="L25" s="101"/>
      <c r="M25" s="101"/>
      <c r="N25" s="101"/>
      <c r="O25" s="101"/>
      <c r="P25" s="105" t="s">
        <v>106</v>
      </c>
      <c r="Q25" s="101" t="s">
        <v>47</v>
      </c>
      <c r="R25" s="101">
        <v>0</v>
      </c>
      <c r="S25" s="102">
        <v>0</v>
      </c>
      <c r="T25" s="102">
        <v>0</v>
      </c>
      <c r="U25" s="104">
        <v>52819269</v>
      </c>
      <c r="V25" s="103">
        <v>375714740</v>
      </c>
      <c r="W25" s="102">
        <v>0</v>
      </c>
      <c r="X25" s="103">
        <v>375714740</v>
      </c>
      <c r="Y25" s="103">
        <v>-375714740</v>
      </c>
    </row>
    <row r="26" spans="3:25" ht="15" customHeight="1" x14ac:dyDescent="0.25">
      <c r="C26" s="101"/>
      <c r="D26" s="101"/>
      <c r="E26" s="106">
        <v>3</v>
      </c>
      <c r="F26" s="106">
        <v>1</v>
      </c>
      <c r="G26" s="106">
        <v>1</v>
      </c>
      <c r="H26" s="106">
        <v>1</v>
      </c>
      <c r="I26" s="106">
        <v>2</v>
      </c>
      <c r="J26" s="106">
        <v>5</v>
      </c>
      <c r="K26" s="101"/>
      <c r="L26" s="101"/>
      <c r="M26" s="101"/>
      <c r="N26" s="101"/>
      <c r="O26" s="101"/>
      <c r="P26" s="105" t="s">
        <v>107</v>
      </c>
      <c r="Q26" s="101" t="s">
        <v>48</v>
      </c>
      <c r="R26" s="101">
        <v>0</v>
      </c>
      <c r="S26" s="102">
        <v>0</v>
      </c>
      <c r="T26" s="102">
        <v>0</v>
      </c>
      <c r="U26" s="104">
        <v>63800</v>
      </c>
      <c r="V26" s="103">
        <v>2603235.84</v>
      </c>
      <c r="W26" s="103">
        <v>29957</v>
      </c>
      <c r="X26" s="103">
        <v>2573278.84</v>
      </c>
      <c r="Y26" s="103">
        <v>-2573278.84</v>
      </c>
    </row>
    <row r="27" spans="3:25" ht="15" customHeight="1" x14ac:dyDescent="0.25">
      <c r="C27" s="101"/>
      <c r="D27" s="101"/>
      <c r="E27" s="106">
        <v>3</v>
      </c>
      <c r="F27" s="106">
        <v>1</v>
      </c>
      <c r="G27" s="106">
        <v>1</v>
      </c>
      <c r="H27" s="106">
        <v>1</v>
      </c>
      <c r="I27" s="106">
        <v>2</v>
      </c>
      <c r="J27" s="106">
        <v>5</v>
      </c>
      <c r="K27" s="106">
        <v>2</v>
      </c>
      <c r="L27" s="101"/>
      <c r="M27" s="101"/>
      <c r="N27" s="101"/>
      <c r="O27" s="101"/>
      <c r="P27" s="105" t="s">
        <v>108</v>
      </c>
      <c r="Q27" s="101" t="s">
        <v>49</v>
      </c>
      <c r="R27" s="101">
        <v>0</v>
      </c>
      <c r="S27" s="102">
        <v>0</v>
      </c>
      <c r="T27" s="102">
        <v>0</v>
      </c>
      <c r="U27" s="104">
        <v>63800</v>
      </c>
      <c r="V27" s="103">
        <v>2603235.84</v>
      </c>
      <c r="W27" s="103">
        <v>29957</v>
      </c>
      <c r="X27" s="103">
        <v>2573278.84</v>
      </c>
      <c r="Y27" s="103">
        <v>-2573278.84</v>
      </c>
    </row>
    <row r="28" spans="3:25" ht="15" customHeight="1" x14ac:dyDescent="0.25">
      <c r="C28" s="101"/>
      <c r="D28" s="101"/>
      <c r="E28" s="106">
        <v>3</v>
      </c>
      <c r="F28" s="106">
        <v>1</v>
      </c>
      <c r="G28" s="106">
        <v>1</v>
      </c>
      <c r="H28" s="106">
        <v>1</v>
      </c>
      <c r="I28" s="106">
        <v>2</v>
      </c>
      <c r="J28" s="106">
        <v>5</v>
      </c>
      <c r="K28" s="106">
        <v>2</v>
      </c>
      <c r="L28" s="106">
        <v>4</v>
      </c>
      <c r="M28" s="101"/>
      <c r="N28" s="101"/>
      <c r="O28" s="101"/>
      <c r="P28" s="105" t="s">
        <v>109</v>
      </c>
      <c r="Q28" s="101" t="s">
        <v>50</v>
      </c>
      <c r="R28" s="101">
        <v>0</v>
      </c>
      <c r="S28" s="102">
        <v>0</v>
      </c>
      <c r="T28" s="102">
        <v>0</v>
      </c>
      <c r="U28" s="104">
        <v>20000</v>
      </c>
      <c r="V28" s="103">
        <v>154000</v>
      </c>
      <c r="W28" s="102">
        <v>0</v>
      </c>
      <c r="X28" s="103">
        <v>154000</v>
      </c>
      <c r="Y28" s="103">
        <v>-154000</v>
      </c>
    </row>
    <row r="29" spans="3:25" ht="15" customHeight="1" x14ac:dyDescent="0.25">
      <c r="C29" s="101"/>
      <c r="D29" s="101"/>
      <c r="E29" s="106">
        <v>3</v>
      </c>
      <c r="F29" s="106">
        <v>1</v>
      </c>
      <c r="G29" s="106">
        <v>1</v>
      </c>
      <c r="H29" s="106">
        <v>1</v>
      </c>
      <c r="I29" s="106">
        <v>2</v>
      </c>
      <c r="J29" s="106">
        <v>5</v>
      </c>
      <c r="K29" s="106">
        <v>2</v>
      </c>
      <c r="L29" s="106">
        <v>4</v>
      </c>
      <c r="M29" s="106">
        <v>7</v>
      </c>
      <c r="N29" s="101"/>
      <c r="O29" s="101"/>
      <c r="P29" s="105" t="s">
        <v>110</v>
      </c>
      <c r="Q29" s="101" t="s">
        <v>51</v>
      </c>
      <c r="R29" s="101">
        <v>0</v>
      </c>
      <c r="S29" s="102">
        <v>0</v>
      </c>
      <c r="T29" s="102">
        <v>0</v>
      </c>
      <c r="U29" s="104">
        <v>20000</v>
      </c>
      <c r="V29" s="103">
        <v>154000</v>
      </c>
      <c r="W29" s="102">
        <v>0</v>
      </c>
      <c r="X29" s="103">
        <v>154000</v>
      </c>
      <c r="Y29" s="103">
        <v>-154000</v>
      </c>
    </row>
    <row r="30" spans="3:25" ht="15" customHeight="1" x14ac:dyDescent="0.25">
      <c r="C30" s="101"/>
      <c r="D30" s="101"/>
      <c r="E30" s="106">
        <v>3</v>
      </c>
      <c r="F30" s="106">
        <v>1</v>
      </c>
      <c r="G30" s="106">
        <v>1</v>
      </c>
      <c r="H30" s="106">
        <v>1</v>
      </c>
      <c r="I30" s="106">
        <v>2</v>
      </c>
      <c r="J30" s="106">
        <v>5</v>
      </c>
      <c r="K30" s="106">
        <v>2</v>
      </c>
      <c r="L30" s="106">
        <v>4</v>
      </c>
      <c r="M30" s="106">
        <v>7</v>
      </c>
      <c r="N30" s="106">
        <v>9</v>
      </c>
      <c r="O30" s="101"/>
      <c r="P30" s="105" t="s">
        <v>111</v>
      </c>
      <c r="Q30" s="101" t="s">
        <v>52</v>
      </c>
      <c r="R30" s="101">
        <v>0</v>
      </c>
      <c r="S30" s="102">
        <v>0</v>
      </c>
      <c r="T30" s="102">
        <v>0</v>
      </c>
      <c r="U30" s="104">
        <v>20000</v>
      </c>
      <c r="V30" s="103">
        <v>154000</v>
      </c>
      <c r="W30" s="102">
        <v>0</v>
      </c>
      <c r="X30" s="103">
        <v>154000</v>
      </c>
      <c r="Y30" s="103">
        <v>-154000</v>
      </c>
    </row>
    <row r="31" spans="3:25" ht="15" customHeight="1" x14ac:dyDescent="0.25">
      <c r="C31" s="101"/>
      <c r="D31" s="101"/>
      <c r="E31" s="106">
        <v>3</v>
      </c>
      <c r="F31" s="106">
        <v>1</v>
      </c>
      <c r="G31" s="106">
        <v>1</v>
      </c>
      <c r="H31" s="106">
        <v>1</v>
      </c>
      <c r="I31" s="106">
        <v>2</v>
      </c>
      <c r="J31" s="106">
        <v>5</v>
      </c>
      <c r="K31" s="106">
        <v>2</v>
      </c>
      <c r="L31" s="106">
        <v>8</v>
      </c>
      <c r="M31" s="101"/>
      <c r="N31" s="101"/>
      <c r="O31" s="101"/>
      <c r="P31" s="105" t="s">
        <v>112</v>
      </c>
      <c r="Q31" s="101" t="s">
        <v>53</v>
      </c>
      <c r="R31" s="101">
        <v>0</v>
      </c>
      <c r="S31" s="102">
        <v>0</v>
      </c>
      <c r="T31" s="102">
        <v>0</v>
      </c>
      <c r="U31" s="104">
        <v>43800</v>
      </c>
      <c r="V31" s="103">
        <v>2449235.84</v>
      </c>
      <c r="W31" s="103">
        <v>29957</v>
      </c>
      <c r="X31" s="103">
        <v>2419278.84</v>
      </c>
      <c r="Y31" s="103">
        <v>-2419278.84</v>
      </c>
    </row>
    <row r="32" spans="3:25" ht="15" customHeight="1" x14ac:dyDescent="0.25">
      <c r="C32" s="101"/>
      <c r="D32" s="101"/>
      <c r="E32" s="106">
        <v>3</v>
      </c>
      <c r="F32" s="106">
        <v>1</v>
      </c>
      <c r="G32" s="106">
        <v>1</v>
      </c>
      <c r="H32" s="106">
        <v>1</v>
      </c>
      <c r="I32" s="106">
        <v>2</v>
      </c>
      <c r="J32" s="106">
        <v>5</v>
      </c>
      <c r="K32" s="106">
        <v>2</v>
      </c>
      <c r="L32" s="106">
        <v>8</v>
      </c>
      <c r="M32" s="106">
        <v>9</v>
      </c>
      <c r="N32" s="101"/>
      <c r="O32" s="101"/>
      <c r="P32" s="105" t="s">
        <v>113</v>
      </c>
      <c r="Q32" s="101" t="s">
        <v>54</v>
      </c>
      <c r="R32" s="101">
        <v>0</v>
      </c>
      <c r="S32" s="102">
        <v>0</v>
      </c>
      <c r="T32" s="102">
        <v>0</v>
      </c>
      <c r="U32" s="104">
        <v>43800</v>
      </c>
      <c r="V32" s="103">
        <v>2449235.84</v>
      </c>
      <c r="W32" s="103">
        <v>29957</v>
      </c>
      <c r="X32" s="103">
        <v>2419278.84</v>
      </c>
      <c r="Y32" s="103">
        <v>-2419278.84</v>
      </c>
    </row>
    <row r="33" spans="3:25" ht="15" customHeight="1" x14ac:dyDescent="0.25">
      <c r="C33" s="101"/>
      <c r="D33" s="101"/>
      <c r="E33" s="106">
        <v>3</v>
      </c>
      <c r="F33" s="106">
        <v>1</v>
      </c>
      <c r="G33" s="106">
        <v>1</v>
      </c>
      <c r="H33" s="106">
        <v>1</v>
      </c>
      <c r="I33" s="106">
        <v>2</v>
      </c>
      <c r="J33" s="106">
        <v>5</v>
      </c>
      <c r="K33" s="106">
        <v>2</v>
      </c>
      <c r="L33" s="106">
        <v>8</v>
      </c>
      <c r="M33" s="106">
        <v>9</v>
      </c>
      <c r="N33" s="106">
        <v>1</v>
      </c>
      <c r="O33" s="101"/>
      <c r="P33" s="105" t="s">
        <v>114</v>
      </c>
      <c r="Q33" s="101" t="s">
        <v>55</v>
      </c>
      <c r="R33" s="101">
        <v>0</v>
      </c>
      <c r="S33" s="102">
        <v>0</v>
      </c>
      <c r="T33" s="102">
        <v>0</v>
      </c>
      <c r="U33" s="104">
        <v>43800</v>
      </c>
      <c r="V33" s="103">
        <v>2449235.84</v>
      </c>
      <c r="W33" s="103">
        <v>29957</v>
      </c>
      <c r="X33" s="103">
        <v>2419278.84</v>
      </c>
      <c r="Y33" s="103">
        <v>-2419278.84</v>
      </c>
    </row>
    <row r="34" spans="3:25" ht="15" customHeight="1" x14ac:dyDescent="0.25">
      <c r="C34" s="101"/>
      <c r="D34" s="101"/>
      <c r="E34" s="106">
        <v>3</v>
      </c>
      <c r="F34" s="106">
        <v>1</v>
      </c>
      <c r="G34" s="106">
        <v>1</v>
      </c>
      <c r="H34" s="106">
        <v>1</v>
      </c>
      <c r="I34" s="106">
        <v>2</v>
      </c>
      <c r="J34" s="106">
        <v>6</v>
      </c>
      <c r="K34" s="101"/>
      <c r="L34" s="101"/>
      <c r="M34" s="101"/>
      <c r="N34" s="101"/>
      <c r="O34" s="101"/>
      <c r="P34" s="105" t="s">
        <v>115</v>
      </c>
      <c r="Q34" s="101" t="s">
        <v>56</v>
      </c>
      <c r="R34" s="104">
        <v>4600000000</v>
      </c>
      <c r="S34" s="103">
        <v>-4600000000</v>
      </c>
      <c r="T34" s="102">
        <v>0</v>
      </c>
      <c r="U34" s="101">
        <v>0</v>
      </c>
      <c r="V34" s="102">
        <v>0</v>
      </c>
      <c r="W34" s="102">
        <v>0</v>
      </c>
      <c r="X34" s="102">
        <v>0</v>
      </c>
      <c r="Y34" s="102">
        <v>0</v>
      </c>
    </row>
    <row r="35" spans="3:25" ht="15" customHeight="1" x14ac:dyDescent="0.25">
      <c r="C35" s="101"/>
      <c r="D35" s="101"/>
      <c r="E35" s="106">
        <v>3</v>
      </c>
      <c r="F35" s="106">
        <v>1</v>
      </c>
      <c r="G35" s="106">
        <v>1</v>
      </c>
      <c r="H35" s="106">
        <v>2</v>
      </c>
      <c r="I35" s="101"/>
      <c r="J35" s="101"/>
      <c r="K35" s="101"/>
      <c r="L35" s="101"/>
      <c r="M35" s="101"/>
      <c r="N35" s="101"/>
      <c r="O35" s="101"/>
      <c r="P35" s="105" t="s">
        <v>81</v>
      </c>
      <c r="Q35" s="101" t="s">
        <v>57</v>
      </c>
      <c r="R35" s="104">
        <v>33554000000</v>
      </c>
      <c r="S35" s="102">
        <v>0</v>
      </c>
      <c r="T35" s="103">
        <v>33554000000</v>
      </c>
      <c r="U35" s="104">
        <v>101367.8</v>
      </c>
      <c r="V35" s="103">
        <v>1558000450.53</v>
      </c>
      <c r="W35" s="103">
        <v>19668774</v>
      </c>
      <c r="X35" s="103">
        <v>1538331676.53</v>
      </c>
      <c r="Y35" s="103">
        <v>32015668323.470001</v>
      </c>
    </row>
    <row r="36" spans="3:25" ht="15" customHeight="1" x14ac:dyDescent="0.25">
      <c r="C36" s="101"/>
      <c r="D36" s="101"/>
      <c r="E36" s="106">
        <v>3</v>
      </c>
      <c r="F36" s="106">
        <v>1</v>
      </c>
      <c r="G36" s="106">
        <v>1</v>
      </c>
      <c r="H36" s="106">
        <v>2</v>
      </c>
      <c r="I36" s="106">
        <v>2</v>
      </c>
      <c r="J36" s="101"/>
      <c r="K36" s="101"/>
      <c r="L36" s="101"/>
      <c r="M36" s="101"/>
      <c r="N36" s="101"/>
      <c r="O36" s="101"/>
      <c r="P36" s="105" t="s">
        <v>82</v>
      </c>
      <c r="Q36" s="101" t="s">
        <v>58</v>
      </c>
      <c r="R36" s="104">
        <v>33554000000</v>
      </c>
      <c r="S36" s="102">
        <v>0</v>
      </c>
      <c r="T36" s="103">
        <v>33554000000</v>
      </c>
      <c r="U36" s="101">
        <v>0</v>
      </c>
      <c r="V36" s="102">
        <v>0</v>
      </c>
      <c r="W36" s="102">
        <v>0</v>
      </c>
      <c r="X36" s="102">
        <v>0</v>
      </c>
      <c r="Y36" s="103">
        <v>33554000000</v>
      </c>
    </row>
    <row r="37" spans="3:25" ht="15" customHeight="1" x14ac:dyDescent="0.25">
      <c r="C37" s="101"/>
      <c r="D37" s="101"/>
      <c r="E37" s="106">
        <v>3</v>
      </c>
      <c r="F37" s="106">
        <v>1</v>
      </c>
      <c r="G37" s="106">
        <v>1</v>
      </c>
      <c r="H37" s="106">
        <v>2</v>
      </c>
      <c r="I37" s="106">
        <v>5</v>
      </c>
      <c r="J37" s="101"/>
      <c r="K37" s="101"/>
      <c r="L37" s="101"/>
      <c r="M37" s="101"/>
      <c r="N37" s="101"/>
      <c r="O37" s="101"/>
      <c r="P37" s="105" t="s">
        <v>83</v>
      </c>
      <c r="Q37" s="101" t="s">
        <v>59</v>
      </c>
      <c r="R37" s="101">
        <v>0</v>
      </c>
      <c r="S37" s="102">
        <v>0</v>
      </c>
      <c r="T37" s="102">
        <v>0</v>
      </c>
      <c r="U37" s="104">
        <v>22989.8</v>
      </c>
      <c r="V37" s="103">
        <v>247460.33</v>
      </c>
      <c r="W37" s="102">
        <v>0</v>
      </c>
      <c r="X37" s="103">
        <v>247460.33</v>
      </c>
      <c r="Y37" s="103">
        <v>-247460.33</v>
      </c>
    </row>
    <row r="38" spans="3:25" ht="15" customHeight="1" x14ac:dyDescent="0.25">
      <c r="C38" s="101"/>
      <c r="D38" s="101"/>
      <c r="E38" s="106">
        <v>3</v>
      </c>
      <c r="F38" s="106">
        <v>1</v>
      </c>
      <c r="G38" s="106">
        <v>1</v>
      </c>
      <c r="H38" s="106">
        <v>2</v>
      </c>
      <c r="I38" s="106">
        <v>5</v>
      </c>
      <c r="J38" s="106">
        <v>1</v>
      </c>
      <c r="K38" s="101"/>
      <c r="L38" s="101"/>
      <c r="M38" s="101"/>
      <c r="N38" s="101"/>
      <c r="O38" s="101"/>
      <c r="P38" s="105" t="s">
        <v>116</v>
      </c>
      <c r="Q38" s="101" t="s">
        <v>60</v>
      </c>
      <c r="R38" s="101">
        <v>0</v>
      </c>
      <c r="S38" s="102">
        <v>0</v>
      </c>
      <c r="T38" s="102">
        <v>0</v>
      </c>
      <c r="U38" s="104">
        <v>22989.8</v>
      </c>
      <c r="V38" s="103">
        <v>247460.33</v>
      </c>
      <c r="W38" s="102">
        <v>0</v>
      </c>
      <c r="X38" s="103">
        <v>247460.33</v>
      </c>
      <c r="Y38" s="103">
        <v>-247460.33</v>
      </c>
    </row>
    <row r="39" spans="3:25" x14ac:dyDescent="0.25">
      <c r="C39" s="101"/>
      <c r="D39" s="101"/>
      <c r="E39" s="106">
        <v>3</v>
      </c>
      <c r="F39" s="106">
        <v>1</v>
      </c>
      <c r="G39" s="106">
        <v>1</v>
      </c>
      <c r="H39" s="106">
        <v>2</v>
      </c>
      <c r="I39" s="106">
        <v>5</v>
      </c>
      <c r="J39" s="106">
        <v>1</v>
      </c>
      <c r="K39" s="106">
        <v>2</v>
      </c>
      <c r="L39" s="101"/>
      <c r="M39" s="101"/>
      <c r="N39" s="101"/>
      <c r="O39" s="101"/>
      <c r="P39" s="105" t="s">
        <v>117</v>
      </c>
      <c r="Q39" s="101" t="s">
        <v>61</v>
      </c>
      <c r="R39" s="101">
        <v>0</v>
      </c>
      <c r="S39" s="102">
        <v>0</v>
      </c>
      <c r="T39" s="102">
        <v>0</v>
      </c>
      <c r="U39" s="104">
        <v>22989.8</v>
      </c>
      <c r="V39" s="103">
        <v>247460.33</v>
      </c>
      <c r="W39" s="102">
        <v>0</v>
      </c>
      <c r="X39" s="103">
        <v>247460.33</v>
      </c>
      <c r="Y39" s="103">
        <v>-247460.33</v>
      </c>
    </row>
    <row r="40" spans="3:25" ht="15" customHeight="1" x14ac:dyDescent="0.25">
      <c r="C40" s="101"/>
      <c r="D40" s="101"/>
      <c r="E40" s="106">
        <v>3</v>
      </c>
      <c r="F40" s="106">
        <v>1</v>
      </c>
      <c r="G40" s="106">
        <v>1</v>
      </c>
      <c r="H40" s="106">
        <v>2</v>
      </c>
      <c r="I40" s="106">
        <v>5</v>
      </c>
      <c r="J40" s="106">
        <v>1</v>
      </c>
      <c r="K40" s="106">
        <v>2</v>
      </c>
      <c r="L40" s="106">
        <v>1</v>
      </c>
      <c r="M40" s="101"/>
      <c r="N40" s="101"/>
      <c r="O40" s="101"/>
      <c r="P40" s="105" t="s">
        <v>118</v>
      </c>
      <c r="Q40" s="101" t="s">
        <v>62</v>
      </c>
      <c r="R40" s="101">
        <v>0</v>
      </c>
      <c r="S40" s="102">
        <v>0</v>
      </c>
      <c r="T40" s="102">
        <v>0</v>
      </c>
      <c r="U40" s="104">
        <v>22989.8</v>
      </c>
      <c r="V40" s="103">
        <v>247460.33</v>
      </c>
      <c r="W40" s="102">
        <v>0</v>
      </c>
      <c r="X40" s="103">
        <v>247460.33</v>
      </c>
      <c r="Y40" s="103">
        <v>-247460.33</v>
      </c>
    </row>
    <row r="41" spans="3:25" ht="15" customHeight="1" x14ac:dyDescent="0.25">
      <c r="C41" s="101"/>
      <c r="D41" s="101"/>
      <c r="E41" s="106">
        <v>3</v>
      </c>
      <c r="F41" s="106">
        <v>1</v>
      </c>
      <c r="G41" s="106">
        <v>1</v>
      </c>
      <c r="H41" s="106">
        <v>2</v>
      </c>
      <c r="I41" s="106">
        <v>13</v>
      </c>
      <c r="J41" s="101"/>
      <c r="K41" s="101"/>
      <c r="L41" s="101"/>
      <c r="M41" s="101"/>
      <c r="N41" s="101"/>
      <c r="O41" s="101"/>
      <c r="P41" s="105" t="s">
        <v>119</v>
      </c>
      <c r="Q41" s="101" t="s">
        <v>120</v>
      </c>
      <c r="R41" s="101">
        <v>0</v>
      </c>
      <c r="S41" s="102">
        <v>0</v>
      </c>
      <c r="T41" s="102">
        <v>0</v>
      </c>
      <c r="U41" s="104">
        <v>78378</v>
      </c>
      <c r="V41" s="103">
        <v>1557752990.2</v>
      </c>
      <c r="W41" s="103">
        <v>19668774</v>
      </c>
      <c r="X41" s="103">
        <v>1538084216.2</v>
      </c>
      <c r="Y41" s="103">
        <v>-1538084216.2</v>
      </c>
    </row>
    <row r="42" spans="3:25" x14ac:dyDescent="0.25">
      <c r="C42" s="101"/>
      <c r="D42" s="101"/>
      <c r="E42" s="106">
        <v>3</v>
      </c>
      <c r="F42" s="106">
        <v>1</v>
      </c>
      <c r="G42" s="106">
        <v>1</v>
      </c>
      <c r="H42" s="106">
        <v>2</v>
      </c>
      <c r="I42" s="106">
        <v>13</v>
      </c>
      <c r="J42" s="106">
        <v>1</v>
      </c>
      <c r="K42" s="101"/>
      <c r="L42" s="101"/>
      <c r="M42" s="101"/>
      <c r="N42" s="101"/>
      <c r="O42" s="101"/>
      <c r="P42" s="105" t="s">
        <v>121</v>
      </c>
      <c r="Q42" s="101" t="s">
        <v>122</v>
      </c>
      <c r="R42" s="101">
        <v>0</v>
      </c>
      <c r="S42" s="102">
        <v>0</v>
      </c>
      <c r="T42" s="102">
        <v>0</v>
      </c>
      <c r="U42" s="104">
        <v>78378</v>
      </c>
      <c r="V42" s="103">
        <v>1557752990.2</v>
      </c>
      <c r="W42" s="103">
        <v>19668774</v>
      </c>
      <c r="X42" s="103">
        <v>1538084216.2</v>
      </c>
      <c r="Y42" s="103">
        <v>-1538084216.2</v>
      </c>
    </row>
    <row r="43" spans="3:25" ht="15" customHeight="1" x14ac:dyDescent="0.25">
      <c r="C43" s="101"/>
      <c r="D43" s="101"/>
      <c r="E43" s="106">
        <v>3</v>
      </c>
      <c r="F43" s="106">
        <v>1</v>
      </c>
      <c r="G43" s="106">
        <v>1</v>
      </c>
      <c r="H43" s="106">
        <v>2</v>
      </c>
      <c r="I43" s="106">
        <v>13</v>
      </c>
      <c r="J43" s="106">
        <v>1</v>
      </c>
      <c r="K43" s="106">
        <v>1</v>
      </c>
      <c r="L43" s="101"/>
      <c r="M43" s="101"/>
      <c r="N43" s="101"/>
      <c r="O43" s="101"/>
      <c r="P43" s="105" t="s">
        <v>123</v>
      </c>
      <c r="Q43" s="101" t="s">
        <v>124</v>
      </c>
      <c r="R43" s="101">
        <v>0</v>
      </c>
      <c r="S43" s="102">
        <v>0</v>
      </c>
      <c r="T43" s="102">
        <v>0</v>
      </c>
      <c r="U43" s="104">
        <v>78378</v>
      </c>
      <c r="V43" s="103">
        <v>65515422</v>
      </c>
      <c r="W43" s="103">
        <v>19668774</v>
      </c>
      <c r="X43" s="103">
        <v>45846648</v>
      </c>
      <c r="Y43" s="103">
        <v>-45846648</v>
      </c>
    </row>
    <row r="44" spans="3:25" ht="15" customHeight="1" x14ac:dyDescent="0.25">
      <c r="C44" s="101"/>
      <c r="D44" s="101"/>
      <c r="E44" s="106">
        <v>3</v>
      </c>
      <c r="F44" s="106">
        <v>1</v>
      </c>
      <c r="G44" s="106">
        <v>1</v>
      </c>
      <c r="H44" s="106">
        <v>2</v>
      </c>
      <c r="I44" s="106">
        <v>13</v>
      </c>
      <c r="J44" s="106">
        <v>1</v>
      </c>
      <c r="K44" s="106">
        <v>3</v>
      </c>
      <c r="L44" s="101"/>
      <c r="M44" s="101"/>
      <c r="N44" s="101"/>
      <c r="O44" s="101"/>
      <c r="P44" s="105" t="s">
        <v>125</v>
      </c>
      <c r="Q44" s="101" t="s">
        <v>126</v>
      </c>
      <c r="R44" s="101">
        <v>0</v>
      </c>
      <c r="S44" s="102">
        <v>0</v>
      </c>
      <c r="T44" s="102">
        <v>0</v>
      </c>
      <c r="U44" s="101">
        <v>0</v>
      </c>
      <c r="V44" s="103">
        <v>8691407</v>
      </c>
      <c r="W44" s="102">
        <v>0</v>
      </c>
      <c r="X44" s="103">
        <v>8691407</v>
      </c>
      <c r="Y44" s="103">
        <v>-8691407</v>
      </c>
    </row>
    <row r="45" spans="3:25" ht="15" customHeight="1" x14ac:dyDescent="0.25">
      <c r="C45" s="101"/>
      <c r="D45" s="101"/>
      <c r="E45" s="106">
        <v>3</v>
      </c>
      <c r="F45" s="106">
        <v>1</v>
      </c>
      <c r="G45" s="106">
        <v>1</v>
      </c>
      <c r="H45" s="106">
        <v>2</v>
      </c>
      <c r="I45" s="106">
        <v>13</v>
      </c>
      <c r="J45" s="106">
        <v>1</v>
      </c>
      <c r="K45" s="106">
        <v>5</v>
      </c>
      <c r="L45" s="101"/>
      <c r="M45" s="101"/>
      <c r="N45" s="101"/>
      <c r="O45" s="101"/>
      <c r="P45" s="105" t="s">
        <v>153</v>
      </c>
      <c r="Q45" s="101" t="s">
        <v>150</v>
      </c>
      <c r="R45" s="101">
        <v>0</v>
      </c>
      <c r="S45" s="102">
        <v>0</v>
      </c>
      <c r="T45" s="102">
        <v>0</v>
      </c>
      <c r="U45" s="101">
        <v>0</v>
      </c>
      <c r="V45" s="103">
        <v>1483546161.2</v>
      </c>
      <c r="W45" s="102">
        <v>0</v>
      </c>
      <c r="X45" s="103">
        <v>1483546161.2</v>
      </c>
      <c r="Y45" s="103">
        <v>-1483546161.2</v>
      </c>
    </row>
    <row r="46" spans="3:25" ht="0" hidden="1" customHeight="1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workbookViewId="0">
      <selection activeCell="B17" sqref="B17"/>
    </sheetView>
  </sheetViews>
  <sheetFormatPr baseColWidth="10" defaultRowHeight="15" x14ac:dyDescent="0.25"/>
  <cols>
    <col min="1" max="1" width="16.140625" bestFit="1" customWidth="1"/>
    <col min="2" max="2" width="29.42578125" customWidth="1"/>
    <col min="3" max="3" width="15.140625" style="18" customWidth="1"/>
    <col min="4" max="4" width="20" style="18" customWidth="1"/>
    <col min="5" max="5" width="17" style="18" customWidth="1"/>
    <col min="6" max="6" width="13.140625" customWidth="1"/>
    <col min="7" max="7" width="20.5703125" customWidth="1"/>
    <col min="8" max="8" width="14.85546875" customWidth="1"/>
    <col min="9" max="9" width="16.28515625" customWidth="1"/>
    <col min="10" max="10" width="17.42578125" customWidth="1"/>
    <col min="11" max="16" width="16.28515625" customWidth="1"/>
    <col min="17" max="17" width="17.28515625" customWidth="1"/>
    <col min="18" max="18" width="17.42578125" bestFit="1" customWidth="1"/>
    <col min="19" max="19" width="7.28515625" customWidth="1"/>
    <col min="20" max="20" width="17.42578125" bestFit="1" customWidth="1"/>
    <col min="21" max="21" width="15.85546875" hidden="1" customWidth="1"/>
    <col min="22" max="22" width="15.42578125" hidden="1" customWidth="1"/>
    <col min="23" max="23" width="18.85546875" hidden="1" customWidth="1"/>
    <col min="24" max="24" width="16.5703125" bestFit="1" customWidth="1"/>
  </cols>
  <sheetData>
    <row r="1" spans="1:26" s="12" customFormat="1" ht="15.75" x14ac:dyDescent="0.25">
      <c r="A1" s="110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2"/>
      <c r="T1" s="11"/>
      <c r="U1" s="11"/>
      <c r="V1" s="11"/>
      <c r="W1" s="11"/>
      <c r="X1" s="11"/>
      <c r="Y1" s="11"/>
      <c r="Z1" s="11"/>
    </row>
    <row r="2" spans="1:26" s="12" customFormat="1" ht="15.75" hidden="1" x14ac:dyDescent="0.25">
      <c r="A2" s="113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5"/>
      <c r="T2" s="11"/>
      <c r="U2" s="11"/>
      <c r="V2" s="11"/>
      <c r="W2" s="11"/>
      <c r="X2" s="11"/>
      <c r="Y2" s="11"/>
      <c r="Z2" s="11"/>
    </row>
    <row r="3" spans="1:26" s="12" customFormat="1" ht="16.5" thickBot="1" x14ac:dyDescent="0.3">
      <c r="A3" s="116" t="s">
        <v>84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8"/>
      <c r="T3" s="11"/>
      <c r="U3" s="11"/>
      <c r="V3" s="11"/>
      <c r="W3" s="11"/>
      <c r="X3" s="11"/>
      <c r="Y3" s="11"/>
      <c r="Z3" s="11"/>
    </row>
    <row r="4" spans="1:26" s="89" customFormat="1" ht="15.75" x14ac:dyDescent="0.25">
      <c r="A4" s="119" t="s">
        <v>90</v>
      </c>
      <c r="B4" s="121" t="s">
        <v>25</v>
      </c>
      <c r="C4" s="123" t="s">
        <v>64</v>
      </c>
      <c r="D4" s="123"/>
      <c r="E4" s="123"/>
      <c r="F4" s="124" t="s">
        <v>65</v>
      </c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5"/>
      <c r="T4" s="88"/>
      <c r="U4" s="88"/>
      <c r="V4" s="88"/>
      <c r="W4" s="88"/>
      <c r="X4" s="88"/>
      <c r="Y4" s="88"/>
      <c r="Z4" s="88"/>
    </row>
    <row r="5" spans="1:26" s="94" customFormat="1" ht="26.25" thickBot="1" x14ac:dyDescent="0.3">
      <c r="A5" s="120"/>
      <c r="B5" s="122"/>
      <c r="C5" s="90" t="s">
        <v>26</v>
      </c>
      <c r="D5" s="90" t="s">
        <v>27</v>
      </c>
      <c r="E5" s="91" t="s">
        <v>28</v>
      </c>
      <c r="F5" s="92" t="s">
        <v>66</v>
      </c>
      <c r="G5" s="92" t="s">
        <v>67</v>
      </c>
      <c r="H5" s="92" t="s">
        <v>68</v>
      </c>
      <c r="I5" s="92" t="s">
        <v>69</v>
      </c>
      <c r="J5" s="92" t="s">
        <v>70</v>
      </c>
      <c r="K5" s="92" t="s">
        <v>71</v>
      </c>
      <c r="L5" s="92" t="s">
        <v>72</v>
      </c>
      <c r="M5" s="92" t="s">
        <v>73</v>
      </c>
      <c r="N5" s="92" t="s">
        <v>74</v>
      </c>
      <c r="O5" s="92" t="s">
        <v>75</v>
      </c>
      <c r="P5" s="92" t="s">
        <v>76</v>
      </c>
      <c r="Q5" s="92" t="s">
        <v>77</v>
      </c>
      <c r="R5" s="92" t="s">
        <v>283</v>
      </c>
      <c r="S5" s="93" t="s">
        <v>284</v>
      </c>
    </row>
    <row r="6" spans="1:26" ht="18" hidden="1" x14ac:dyDescent="0.25">
      <c r="A6" s="81">
        <v>3</v>
      </c>
      <c r="B6" s="82" t="s">
        <v>34</v>
      </c>
      <c r="C6" s="83">
        <f>VLOOKUP(A6,Mayo!L2:P37,3,0)</f>
        <v>196133000000</v>
      </c>
      <c r="D6" s="83">
        <f>VLOOKUP(A6,Mayo!$L$2:$P$37,4,0)</f>
        <v>0</v>
      </c>
      <c r="E6" s="83">
        <f>VLOOKUP(A6,Mayo!$L$2:$P$37,5,0)</f>
        <v>196133000000</v>
      </c>
      <c r="F6" s="84">
        <f>VLOOKUP(A6,enero!$M$18:$X$48,6,0)</f>
        <v>7430115281.4499998</v>
      </c>
      <c r="G6" s="85">
        <f t="shared" ref="G6:I6" si="0">+G7</f>
        <v>13172177413.66</v>
      </c>
      <c r="H6" s="85">
        <f t="shared" si="0"/>
        <v>11560586167.940001</v>
      </c>
      <c r="I6" s="85">
        <f t="shared" si="0"/>
        <v>4841609059.9499998</v>
      </c>
      <c r="J6" s="85">
        <f>+J7</f>
        <v>6022501841.79</v>
      </c>
      <c r="K6" s="85">
        <f>+K7</f>
        <v>8207996459.3100004</v>
      </c>
      <c r="L6" s="85">
        <f>+L7</f>
        <v>9990619753.7800007</v>
      </c>
      <c r="M6" s="85">
        <f>+M7</f>
        <v>12664645049.1</v>
      </c>
      <c r="N6" s="85">
        <f>+N7</f>
        <v>18697948150.68</v>
      </c>
      <c r="O6" s="85" t="str">
        <f>O7</f>
        <v>18.421.781.139,67</v>
      </c>
      <c r="P6" s="85">
        <f>P7</f>
        <v>17680072328.52</v>
      </c>
      <c r="Q6" s="85">
        <f>Q7</f>
        <v>70245844605.970001</v>
      </c>
      <c r="R6" s="23">
        <f t="shared" ref="K6:R8" si="1">+R7+R30</f>
        <v>195942502625.57001</v>
      </c>
      <c r="S6" s="87">
        <f>+R6/E6</f>
        <v>0.99902873369382006</v>
      </c>
      <c r="T6" s="14"/>
      <c r="U6" s="10"/>
      <c r="V6" s="51">
        <v>50681712390.099998</v>
      </c>
      <c r="W6" s="16"/>
    </row>
    <row r="7" spans="1:26" ht="18" x14ac:dyDescent="0.25">
      <c r="A7" s="26" t="s">
        <v>79</v>
      </c>
      <c r="B7" s="31" t="s">
        <v>34</v>
      </c>
      <c r="C7" s="78">
        <f>VLOOKUP(A7,Mayo!L3:P38,3,0)</f>
        <v>196133000000</v>
      </c>
      <c r="D7" s="78">
        <f>VLOOKUP(A7,Mayo!$L$2:$P$37,4,0)</f>
        <v>0</v>
      </c>
      <c r="E7" s="78">
        <f>VLOOKUP(A7,Mayo!$L$2:$P$37,5,0)</f>
        <v>196133000000</v>
      </c>
      <c r="F7" s="22">
        <f>VLOOKUP(A7,enero!$M$18:$X$48,6,0)</f>
        <v>7430115281.4499998</v>
      </c>
      <c r="G7" s="23">
        <f>VLOOKUP(A7,Febrero!Q3:V3,6,0)-[1]Hoja1!$C$11</f>
        <v>13172177413.66</v>
      </c>
      <c r="H7" s="23">
        <f>VLOOKUP(A7,Marzo!A3:F3,6,0)-[1]Hoja1!$D$11</f>
        <v>11560586167.940001</v>
      </c>
      <c r="I7" s="23">
        <f>VLOOKUP(A7,Abril!A3:F3,6,0)-[1]Hoja1!$E$11</f>
        <v>4841609059.9499998</v>
      </c>
      <c r="J7" s="23">
        <f>+VLOOKUP(A7,Mayo!L3:Q3,6,0)-[1]Hoja1!$F$11-[1]Hoja1!$F$16</f>
        <v>6022501841.79</v>
      </c>
      <c r="K7" s="23">
        <f>VLOOKUP(A7,junio!P3:U3,6,0)-[1]Hoja1!$G$11</f>
        <v>8207996459.3100004</v>
      </c>
      <c r="L7" s="23">
        <f>VLOOKUP(general!A7,julio!A2:F3,6,0)-[1]Hoja1!$H$11</f>
        <v>9990619753.7800007</v>
      </c>
      <c r="M7" s="23">
        <f>VLOOKUP(A7,Agosto!N3:S3,6,0)-[1]Hoja1!$I$11</f>
        <v>12664645049.1</v>
      </c>
      <c r="N7" s="23">
        <f>VLOOKUP(A7,Septiembre!L3:Q3,6,0)</f>
        <v>18697948150.68</v>
      </c>
      <c r="O7" s="85" t="str">
        <f>VLOOKUP(A7,Octubre!$A$2:$K$45,7,0)</f>
        <v>18.421.781.139,67</v>
      </c>
      <c r="P7" s="23">
        <f>VLOOKUP(A7,Noviembre!P2:Y45,6,0)</f>
        <v>17680072328.52</v>
      </c>
      <c r="Q7" s="23">
        <f>+Q8+Q31</f>
        <v>70245844605.970001</v>
      </c>
      <c r="R7" s="86">
        <f>+R8+R31</f>
        <v>195938767384.73001</v>
      </c>
      <c r="S7" s="79">
        <f t="shared" ref="S7:S33" si="2">+R7/E7</f>
        <v>0.99900968926560041</v>
      </c>
      <c r="U7" s="14"/>
      <c r="V7" s="15">
        <f>+V6-R6</f>
        <v>-145260790235.47</v>
      </c>
      <c r="W7" s="16">
        <v>195938767384.73001</v>
      </c>
    </row>
    <row r="8" spans="1:26" ht="18" x14ac:dyDescent="0.25">
      <c r="A8" s="25" t="s">
        <v>89</v>
      </c>
      <c r="B8" s="31" t="s">
        <v>34</v>
      </c>
      <c r="C8" s="78">
        <f>VLOOKUP(A8,Mayo!L4:P39,3,0)</f>
        <v>196133000000</v>
      </c>
      <c r="D8" s="78">
        <f>VLOOKUP(A8,Mayo!$L$2:$P$37,4,0)</f>
        <v>0</v>
      </c>
      <c r="E8" s="78">
        <f>VLOOKUP(A8,Mayo!$L$2:$P$37,5,0)</f>
        <v>196133000000</v>
      </c>
      <c r="F8" s="22">
        <f>VLOOKUP(A8,enero!$M$18:$X$48,6,0)</f>
        <v>7430115281.4499998</v>
      </c>
      <c r="G8" s="23">
        <f>+G9+G32</f>
        <v>12782118247.66</v>
      </c>
      <c r="H8" s="23">
        <f>+H9+H32</f>
        <v>11507037625.940001</v>
      </c>
      <c r="I8" s="23">
        <f>+I9+I32</f>
        <v>4806474688.9499998</v>
      </c>
      <c r="J8" s="23">
        <f>J9+J32</f>
        <v>6039238551.79</v>
      </c>
      <c r="K8" s="23">
        <f t="shared" si="1"/>
        <v>9672727077.5100002</v>
      </c>
      <c r="L8" s="23">
        <f t="shared" si="1"/>
        <v>10667030537.779999</v>
      </c>
      <c r="M8" s="23">
        <f t="shared" si="1"/>
        <v>12645829506.1</v>
      </c>
      <c r="N8" s="23">
        <f t="shared" si="1"/>
        <v>17777631371.68</v>
      </c>
      <c r="O8" s="23">
        <f t="shared" si="1"/>
        <v>18005204251.040001</v>
      </c>
      <c r="P8" s="23">
        <f>+P9+P32</f>
        <v>17184593073.450001</v>
      </c>
      <c r="Q8" s="23">
        <f t="shared" si="1"/>
        <v>70245844605.970001</v>
      </c>
      <c r="R8" s="86">
        <f>VLOOKUP(A8,diciembre!$O$13:$W$51,9,0)</f>
        <v>195938767384.73001</v>
      </c>
      <c r="S8" s="79">
        <f t="shared" si="2"/>
        <v>0.99900968926560041</v>
      </c>
      <c r="T8" s="14"/>
      <c r="U8" s="14"/>
      <c r="W8" s="16"/>
    </row>
    <row r="9" spans="1:26" x14ac:dyDescent="0.25">
      <c r="A9" s="25" t="s">
        <v>85</v>
      </c>
      <c r="B9" s="31" t="s">
        <v>35</v>
      </c>
      <c r="C9" s="78">
        <f>VLOOKUP(A9,Mayo!L5:P40,3,0)</f>
        <v>162579000000</v>
      </c>
      <c r="D9" s="78">
        <f>VLOOKUP(A9,Mayo!$L$2:$P$37,4,0)</f>
        <v>0</v>
      </c>
      <c r="E9" s="78">
        <f>VLOOKUP(A9,Mayo!$L$2:$P$37,5,0)</f>
        <v>162579000000</v>
      </c>
      <c r="F9" s="22">
        <f>VLOOKUP(A9,enero!$M$18:$X$48,6,0)</f>
        <v>7430095126.6099997</v>
      </c>
      <c r="G9" s="23">
        <f t="shared" ref="G9:Q9" si="3">+G10</f>
        <v>12759773684.43</v>
      </c>
      <c r="H9" s="23">
        <f t="shared" si="3"/>
        <v>11507015415.83</v>
      </c>
      <c r="I9" s="23">
        <f t="shared" si="3"/>
        <v>4754649253.2299995</v>
      </c>
      <c r="J9" s="23">
        <f t="shared" si="3"/>
        <v>6039665037.79</v>
      </c>
      <c r="K9" s="23">
        <f t="shared" si="3"/>
        <v>8207973591.8599997</v>
      </c>
      <c r="L9" s="23">
        <f t="shared" si="3"/>
        <v>10667006828.23</v>
      </c>
      <c r="M9" s="23">
        <f t="shared" si="3"/>
        <v>12645805768.540001</v>
      </c>
      <c r="N9" s="23">
        <f t="shared" si="3"/>
        <v>17777158440.010002</v>
      </c>
      <c r="O9" s="23">
        <f t="shared" si="3"/>
        <v>18005180454.040001</v>
      </c>
      <c r="P9" s="23">
        <f t="shared" si="3"/>
        <v>17184491705.650002</v>
      </c>
      <c r="Q9" s="23">
        <f t="shared" si="3"/>
        <v>37954167914.860001</v>
      </c>
      <c r="R9" s="86">
        <f>VLOOKUP(A9,diciembre!$O$13:$W$51,9,0)</f>
        <v>162108759017.09</v>
      </c>
      <c r="S9" s="79">
        <f t="shared" si="2"/>
        <v>0.99710761547979754</v>
      </c>
      <c r="T9" s="10"/>
      <c r="X9" s="15"/>
    </row>
    <row r="10" spans="1:26" x14ac:dyDescent="0.25">
      <c r="A10" s="25" t="s">
        <v>80</v>
      </c>
      <c r="B10" s="31" t="s">
        <v>36</v>
      </c>
      <c r="C10" s="78">
        <f>VLOOKUP(A10,Mayo!L6:P41,3,0)</f>
        <v>162579000000</v>
      </c>
      <c r="D10" s="78">
        <f>VLOOKUP(A10,Mayo!$L$2:$P$37,4,0)</f>
        <v>0</v>
      </c>
      <c r="E10" s="78">
        <f>VLOOKUP(A10,Mayo!$L$2:$P$37,5,0)</f>
        <v>162579000000</v>
      </c>
      <c r="F10" s="23">
        <f>VLOOKUP(A10,enero!M22:X52,6,0)</f>
        <v>7430095126.6099997</v>
      </c>
      <c r="G10" s="23">
        <f>+G11+G17+G23+G31+G38</f>
        <v>12759773684.43</v>
      </c>
      <c r="H10" s="23">
        <f t="shared" ref="H10:L10" si="4">+H11+H17+H23+H31+H38</f>
        <v>11507015415.83</v>
      </c>
      <c r="I10" s="23">
        <f t="shared" si="4"/>
        <v>4754649253.2299995</v>
      </c>
      <c r="J10" s="23">
        <f t="shared" si="4"/>
        <v>6039665037.79</v>
      </c>
      <c r="K10" s="23">
        <f t="shared" si="4"/>
        <v>8207973591.8599997</v>
      </c>
      <c r="L10" s="23">
        <f t="shared" si="4"/>
        <v>10667006828.23</v>
      </c>
      <c r="M10" s="23">
        <f>+M11+M17+M23+M31+M38</f>
        <v>12645805768.540001</v>
      </c>
      <c r="N10" s="23">
        <f>+N11+N17+N23+N31+N38</f>
        <v>17777158440.010002</v>
      </c>
      <c r="O10" s="23">
        <f>+O11+O17+O23+O31+O38</f>
        <v>18005180454.040001</v>
      </c>
      <c r="P10" s="23">
        <f>+P11+P17+P23+P31+P38</f>
        <v>17184491705.650002</v>
      </c>
      <c r="Q10" s="23">
        <f>+Q11+Q17+Q23+Q31+Q38</f>
        <v>37954167914.860001</v>
      </c>
      <c r="R10" s="86">
        <f>VLOOKUP(A10,diciembre!$O$13:$W$51,9,0)</f>
        <v>162108759017.09</v>
      </c>
      <c r="S10" s="79">
        <f t="shared" si="2"/>
        <v>0.99710761547979754</v>
      </c>
      <c r="T10" s="14"/>
      <c r="U10" s="15"/>
      <c r="V10" s="13"/>
      <c r="X10" s="15"/>
    </row>
    <row r="11" spans="1:26" ht="18" x14ac:dyDescent="0.25">
      <c r="A11" s="25" t="s">
        <v>94</v>
      </c>
      <c r="B11" s="31" t="s">
        <v>37</v>
      </c>
      <c r="C11" s="78">
        <f>VLOOKUP(A11,Mayo!L7:P42,3,0)</f>
        <v>150479000000</v>
      </c>
      <c r="D11" s="78">
        <f>VLOOKUP(A11,Mayo!$L$2:$P$37,4,0)</f>
        <v>2142172138</v>
      </c>
      <c r="E11" s="78">
        <f>VLOOKUP(A11,Mayo!$L$2:$P$37,5,0)</f>
        <v>152621172138</v>
      </c>
      <c r="F11" s="22">
        <f>VLOOKUP(A11,enero!$M$18:$X$48,6,0)</f>
        <v>6791155402.1099997</v>
      </c>
      <c r="G11" s="23">
        <f t="shared" ref="G11:M11" si="5">+G12+G13+G14+G15+G16</f>
        <v>11601855658.66</v>
      </c>
      <c r="H11" s="23">
        <f t="shared" si="5"/>
        <v>10869985431.049999</v>
      </c>
      <c r="I11" s="23">
        <f t="shared" si="5"/>
        <v>4416799766.2299995</v>
      </c>
      <c r="J11" s="23">
        <f t="shared" si="5"/>
        <v>5628170631.8199997</v>
      </c>
      <c r="K11" s="23">
        <f t="shared" si="5"/>
        <v>6371539641.6599998</v>
      </c>
      <c r="L11" s="23">
        <f t="shared" si="5"/>
        <v>10157278523.23</v>
      </c>
      <c r="M11" s="23">
        <f t="shared" si="5"/>
        <v>11980013272.540001</v>
      </c>
      <c r="N11" s="23">
        <f>+N12+N13+N14+N15+N16</f>
        <v>17166505786.01</v>
      </c>
      <c r="O11" s="23">
        <f>+O12+O13+O14+O15+O16</f>
        <v>17548804080.200001</v>
      </c>
      <c r="P11" s="23">
        <f>+P12+P13+P14+P15+P16</f>
        <v>16447970096.65</v>
      </c>
      <c r="Q11" s="23">
        <f>+Q12+Q13+Q14+Q15+Q16</f>
        <v>38644255069.029999</v>
      </c>
      <c r="R11" s="86">
        <f>VLOOKUP(A11,diciembre!$O$13:$W$51,9,0)</f>
        <v>155137473247.20001</v>
      </c>
      <c r="S11" s="79">
        <f t="shared" si="2"/>
        <v>1.0164872348570666</v>
      </c>
      <c r="U11" s="24"/>
      <c r="V11" s="16"/>
      <c r="W11" s="16"/>
    </row>
    <row r="12" spans="1:26" ht="18" x14ac:dyDescent="0.25">
      <c r="A12" s="25" t="s">
        <v>95</v>
      </c>
      <c r="B12" s="31" t="s">
        <v>38</v>
      </c>
      <c r="C12" s="78">
        <f>VLOOKUP(A12,Mayo!L8:P43,3,0)</f>
        <v>0</v>
      </c>
      <c r="D12" s="78">
        <f>VLOOKUP(A12,Mayo!$L$2:$P$37,4,0)</f>
        <v>0</v>
      </c>
      <c r="E12" s="78">
        <f>VLOOKUP(A12,Mayo!$L$2:$P$37,5,0)</f>
        <v>0</v>
      </c>
      <c r="F12" s="22">
        <f>VLOOKUP(A12,enero!$M$18:$X$48,6,0)</f>
        <v>713140</v>
      </c>
      <c r="G12" s="23">
        <f>VLOOKUP(A12,Febrero!$Q$2:$Y$37,6,0)</f>
        <v>270560</v>
      </c>
      <c r="H12" s="23">
        <f>VLOOKUP(A12,Marzo!$A$2:$F$37,6,0)</f>
        <v>665900</v>
      </c>
      <c r="I12" s="23">
        <f>VLOOKUP(A12,Abril!A8:J8,6,0)</f>
        <v>99180</v>
      </c>
      <c r="J12" s="23">
        <f>VLOOKUP(A12,Mayo!L8:U8,6,0)</f>
        <v>161730</v>
      </c>
      <c r="K12" s="23">
        <f>VLOOKUP(A12,junio!P8:Y38,6,0)</f>
        <v>0</v>
      </c>
      <c r="L12" s="23">
        <f>VLOOKUP(A12,julio!A2:F35,6,0)</f>
        <v>0</v>
      </c>
      <c r="M12" s="23">
        <f>VLOOKUP(A12,Agosto!N2:S38,6,0)</f>
        <v>183590</v>
      </c>
      <c r="N12" s="23">
        <f>VLOOKUP(A12,Septiembre!L8:Q8,6,0)</f>
        <v>0</v>
      </c>
      <c r="O12" s="23" t="str">
        <f>VLOOKUP(A12,Octubre!$A$2:$H$45,7,0)</f>
        <v>462.380,00</v>
      </c>
      <c r="P12" s="23">
        <f>VLOOKUP(A12,Noviembre!P13:W44,6,0)</f>
        <v>322740</v>
      </c>
      <c r="Q12" s="23">
        <f>VLOOKUP(A12,diciembre!O2:T50,6,0)</f>
        <v>257920</v>
      </c>
      <c r="R12" s="86">
        <f>VLOOKUP(A12,diciembre!$O$13:$W$51,9,0)</f>
        <v>3137140</v>
      </c>
      <c r="S12" s="79">
        <v>0</v>
      </c>
      <c r="U12" s="16"/>
      <c r="V12" s="16"/>
      <c r="W12" s="16">
        <v>3137140</v>
      </c>
    </row>
    <row r="13" spans="1:26" ht="18" x14ac:dyDescent="0.25">
      <c r="A13" s="25" t="s">
        <v>96</v>
      </c>
      <c r="B13" s="31" t="s">
        <v>39</v>
      </c>
      <c r="C13" s="78">
        <f>VLOOKUP(A13,Mayo!L9:P44,3,0)</f>
        <v>23529519083</v>
      </c>
      <c r="D13" s="78">
        <f>VLOOKUP(A13,Mayo!$L$2:$P$37,4,0)</f>
        <v>81212306396</v>
      </c>
      <c r="E13" s="78">
        <f>VLOOKUP(A13,Mayo!$L$2:$P$37,5,0)</f>
        <v>104741825479</v>
      </c>
      <c r="F13" s="22">
        <f>VLOOKUP(A13,enero!$M$18:$X$48,6,0)</f>
        <v>3880385532.1999998</v>
      </c>
      <c r="G13" s="23">
        <f>VLOOKUP(A13,Febrero!$Q$2:$Y$37,6,0)-Febrero!X9</f>
        <v>7974597349</v>
      </c>
      <c r="H13" s="23">
        <f>VLOOKUP(A13,Marzo!$A$2:$F$37,6,0)-[2]Hoja1!$D$7</f>
        <v>7711740546</v>
      </c>
      <c r="I13" s="23">
        <f>VLOOKUP(A13,Abril!A9:J9,6,0)-U13</f>
        <v>1950095333</v>
      </c>
      <c r="J13" s="23">
        <f>VLOOKUP(A13,Mayo!L9:U9,6,0)-[3]Hoja1!$F$7</f>
        <v>2835802891</v>
      </c>
      <c r="K13" s="23">
        <f>VLOOKUP(A13,junio!P9:Y39,6,0)-[3]Hoja1!$G$7</f>
        <v>3277992012</v>
      </c>
      <c r="L13" s="23">
        <f>VLOOKUP(A13,julio!A3:F36,6,0)-[1]Hoja1!$H$7</f>
        <v>6318542227</v>
      </c>
      <c r="M13" s="23">
        <f>VLOOKUP(A13,Agosto!N3:S39,6,0)-[1]Hoja1!$I$7</f>
        <v>8112357956</v>
      </c>
      <c r="N13" s="23">
        <f>VLOOKUP(A13,Septiembre!L9:Q9,6,0)-[4]Hoja1!$J$7</f>
        <v>13244536134</v>
      </c>
      <c r="O13" s="23">
        <f>VLOOKUP(A13,Octubre!$A$2:$H$45,7,0)-[4]Hoja1!$K$7</f>
        <v>12960711194.77</v>
      </c>
      <c r="P13" s="23">
        <f>VLOOKUP(A13,Noviembre!P14:W45,6,0)-[4]Hoja1!$L$7</f>
        <v>12406179003</v>
      </c>
      <c r="Q13" s="23">
        <f>VLOOKUP(A13,diciembre!O3:T51,6,0)</f>
        <v>32052182922.16</v>
      </c>
      <c r="R13" s="86">
        <f>VLOOKUP(A13,diciembre!$O$13:$W$51,9,0)</f>
        <v>110664073461.14</v>
      </c>
      <c r="S13" s="79">
        <f t="shared" si="2"/>
        <v>1.0565413859750552</v>
      </c>
      <c r="U13" s="16">
        <v>84641125</v>
      </c>
      <c r="V13" s="16"/>
      <c r="W13" s="17">
        <v>110664073461.14</v>
      </c>
    </row>
    <row r="14" spans="1:26" ht="18" x14ac:dyDescent="0.25">
      <c r="A14" s="25" t="s">
        <v>97</v>
      </c>
      <c r="B14" s="31" t="s">
        <v>40</v>
      </c>
      <c r="C14" s="78">
        <f>VLOOKUP(A14,Mayo!L10:P45,3,0)</f>
        <v>105203176961</v>
      </c>
      <c r="D14" s="78">
        <f>VLOOKUP(A14,Mayo!$L$2:$P$37,4,0)</f>
        <v>-91855966644</v>
      </c>
      <c r="E14" s="78">
        <f>VLOOKUP(A14,Mayo!$L$2:$P$37,5,0)</f>
        <v>13347210317</v>
      </c>
      <c r="F14" s="22">
        <f>VLOOKUP(A14,enero!$M$18:$X$48,6,0)</f>
        <v>663542748</v>
      </c>
      <c r="G14" s="23">
        <f>VLOOKUP(A14,Febrero!$Q$2:$Y$37,6,0)-Febrero!X10</f>
        <v>1275907173</v>
      </c>
      <c r="H14" s="23">
        <f>VLOOKUP(A14,Marzo!$A$2:$F$37,6,0)-[2]Hoja1!$D$8</f>
        <v>822467295</v>
      </c>
      <c r="I14" s="23">
        <f>VLOOKUP(A14,Abril!A10:J10,6,0)</f>
        <v>356229203</v>
      </c>
      <c r="J14" s="23">
        <f>VLOOKUP(A14,Mayo!L10:U10,6,0)</f>
        <v>670376979</v>
      </c>
      <c r="K14" s="23">
        <f>VLOOKUP(A14,junio!P10:Y40,6,0)-[3]Hoja1!$G$8</f>
        <v>1088797476</v>
      </c>
      <c r="L14" s="23">
        <f>VLOOKUP(A14,julio!A4:F37,6,0)-[1]Hoja1!$H$8</f>
        <v>1115983208</v>
      </c>
      <c r="M14" s="23">
        <f>VLOOKUP(A14,Agosto!N4:S40,6,0)-[1]Hoja1!$I$8</f>
        <v>1665351055</v>
      </c>
      <c r="N14" s="23">
        <f>VLOOKUP(A14,Septiembre!L10:Q10,6,0)-[4]Hoja1!$J$8</f>
        <v>992303313</v>
      </c>
      <c r="O14" s="23">
        <f>VLOOKUP(A14,Octubre!$A$2:$H$45,7,0)-[4]Hoja1!$K$8</f>
        <v>1905032593</v>
      </c>
      <c r="P14" s="23">
        <f>VLOOKUP(A14,Noviembre!P15:W46,6,0)-[4]Hoja1!$L$8</f>
        <v>1369448084</v>
      </c>
      <c r="Q14" s="23">
        <f>VLOOKUP(A14,diciembre!O4:T52,6,0)</f>
        <v>1623522052.8</v>
      </c>
      <c r="R14" s="86">
        <f>VLOOKUP(A14,diciembre!$O$13:$W$51,9,0)</f>
        <v>13261006253.799999</v>
      </c>
      <c r="S14" s="79">
        <f t="shared" si="2"/>
        <v>0.99354141718361888</v>
      </c>
      <c r="U14" s="16">
        <v>0</v>
      </c>
      <c r="V14" s="14"/>
      <c r="W14" s="17">
        <v>13261006253.799999</v>
      </c>
    </row>
    <row r="15" spans="1:26" ht="18" x14ac:dyDescent="0.25">
      <c r="A15" s="25" t="s">
        <v>98</v>
      </c>
      <c r="B15" s="31" t="s">
        <v>41</v>
      </c>
      <c r="C15" s="78">
        <f>VLOOKUP(A15,Mayo!L11:P46,3,0)</f>
        <v>10164212370</v>
      </c>
      <c r="D15" s="78">
        <f>VLOOKUP(A15,Mayo!$L$2:$P$37,4,0)</f>
        <v>-44457373</v>
      </c>
      <c r="E15" s="78">
        <f>VLOOKUP(A15,Mayo!$L$2:$P$37,5,0)</f>
        <v>10119754997</v>
      </c>
      <c r="F15" s="22">
        <f>VLOOKUP(A15,enero!$M$18:$X$48,6,0)</f>
        <v>550772392.90999997</v>
      </c>
      <c r="G15" s="23">
        <f>VLOOKUP(A15,Febrero!$Q$2:$Y$37,6,0)-Febrero!X11</f>
        <v>590371962.65999997</v>
      </c>
      <c r="H15" s="23">
        <f>VLOOKUP(A15,Marzo!$A$2:$F$37,6,0)-[2]Hoja1!$D$9</f>
        <v>619659603.04999995</v>
      </c>
      <c r="I15" s="23">
        <f>VLOOKUP(A15,Abril!A11:J11,6,0)</f>
        <v>446004377.23000002</v>
      </c>
      <c r="J15" s="23">
        <f>VLOOKUP(A15,Mayo!L11:U11,6,0)-[3]Hoja1!$F$10</f>
        <v>451467951.81999999</v>
      </c>
      <c r="K15" s="23">
        <f>VLOOKUP(A15,junio!P11:Y41,6,0)-[3]Hoja1!$G$10</f>
        <v>526588428.66000003</v>
      </c>
      <c r="L15" s="23">
        <f>VLOOKUP(A15,julio!A5:F38,6,0)-[1]Hoja1!$H$9</f>
        <v>668123863.23000002</v>
      </c>
      <c r="M15" s="23">
        <f>VLOOKUP(A15,Agosto!N5:S41,6,0)-[1]Hoja1!$I$9</f>
        <v>562457486.53999996</v>
      </c>
      <c r="N15" s="23">
        <f>VLOOKUP(A15,Septiembre!L11:Q11,6,0)-[4]Hoja1!$J$9</f>
        <v>718789469.00999999</v>
      </c>
      <c r="O15" s="23">
        <f>VLOOKUP(A15,Octubre!$A$2:$H$45,7,0)-[4]Hoja1!$K$9</f>
        <v>594460259.36000001</v>
      </c>
      <c r="P15" s="23">
        <f>VLOOKUP(A15,Noviembre!P16:W47,6,0)-[4]Hoja1!$L$9</f>
        <v>649923689.72000003</v>
      </c>
      <c r="Q15" s="23">
        <f>VLOOKUP(A15,diciembre!O5:T53,6,0)</f>
        <v>1191110536.0699999</v>
      </c>
      <c r="R15" s="86">
        <f>VLOOKUP(A15,diciembre!$O$13:$W$51,9,0)</f>
        <v>7556775922.2600002</v>
      </c>
      <c r="S15" s="79">
        <f t="shared" si="2"/>
        <v>0.74673506665924283</v>
      </c>
      <c r="T15" s="10"/>
      <c r="U15">
        <v>0</v>
      </c>
      <c r="W15" s="17">
        <v>7556775922.2600002</v>
      </c>
    </row>
    <row r="16" spans="1:26" s="20" customFormat="1" ht="18" x14ac:dyDescent="0.2">
      <c r="A16" s="29" t="s">
        <v>99</v>
      </c>
      <c r="B16" s="31" t="s">
        <v>42</v>
      </c>
      <c r="C16" s="78">
        <f>VLOOKUP(A16,Mayo!L12:P47,3,0)</f>
        <v>13724263724</v>
      </c>
      <c r="D16" s="78">
        <f>VLOOKUP(A16,Mayo!$L$2:$P$37,4,0)</f>
        <v>10688117620</v>
      </c>
      <c r="E16" s="78">
        <f>VLOOKUP(A16,Mayo!$L$2:$P$37,5,0)</f>
        <v>24412381344</v>
      </c>
      <c r="F16" s="22">
        <f>VLOOKUP(A16,enero!$M$18:$X$48,6,0)</f>
        <v>1695741589</v>
      </c>
      <c r="G16" s="23">
        <f>VLOOKUP(A16,Febrero!$Q$2:$Y$37,6,0)-Febrero!X12</f>
        <v>1760708614</v>
      </c>
      <c r="H16" s="23">
        <f>VLOOKUP(A16,Marzo!$A$2:$F$37,6,0)</f>
        <v>1715452087</v>
      </c>
      <c r="I16" s="23">
        <f>VLOOKUP(A16,Abril!A12:J12,6,0)-U16</f>
        <v>1664371673</v>
      </c>
      <c r="J16" s="23">
        <f>VLOOKUP(A16,Mayo!L12:U12,6,0)-[3]Hoja1!$F$10</f>
        <v>1670361080</v>
      </c>
      <c r="K16" s="23">
        <f>VLOOKUP(A16,junio!P12:Y42,6,0)</f>
        <v>1478161725</v>
      </c>
      <c r="L16" s="23">
        <f>VLOOKUP(A16,julio!A6:F39,6,0)-[1]Hoja1!$H$10</f>
        <v>2054629225</v>
      </c>
      <c r="M16" s="23">
        <f>VLOOKUP(A16,Agosto!N6:S42,6,0)-[1]Hoja1!$I$10</f>
        <v>1639663185</v>
      </c>
      <c r="N16" s="23">
        <f>VLOOKUP(A16,Septiembre!L12:Q12,6,0)-[4]Hoja1!$J$10</f>
        <v>2210876870</v>
      </c>
      <c r="O16" s="23">
        <f>VLOOKUP(A16,Octubre!$A$2:$H$45,7,0)-[4]Hoja1!$K$10</f>
        <v>2088137653.0699999</v>
      </c>
      <c r="P16" s="23">
        <f>VLOOKUP(A16,Noviembre!P17:W48,6,0)-[4]Hoja1!$L$10</f>
        <v>2022096579.9300001</v>
      </c>
      <c r="Q16" s="23">
        <f>VLOOKUP(A16,diciembre!O6:T54,6,0)</f>
        <v>3777181638</v>
      </c>
      <c r="R16" s="86">
        <f>VLOOKUP(A16,diciembre!$O$13:$W$51,9,0)</f>
        <v>23652480470</v>
      </c>
      <c r="S16" s="79">
        <f t="shared" si="2"/>
        <v>0.96887231674402929</v>
      </c>
      <c r="U16" s="20">
        <v>2296204</v>
      </c>
      <c r="W16" s="20">
        <v>23652480470</v>
      </c>
      <c r="X16" s="21"/>
    </row>
    <row r="17" spans="1:24" ht="18" x14ac:dyDescent="0.25">
      <c r="A17" s="25" t="s">
        <v>100</v>
      </c>
      <c r="B17" s="31" t="s">
        <v>43</v>
      </c>
      <c r="C17" s="78">
        <f>VLOOKUP(A17,Mayo!L13:P48,3,0)</f>
        <v>7500000000</v>
      </c>
      <c r="D17" s="78">
        <f>VLOOKUP(A17,Mayo!$L$2:$P$37,4,0)</f>
        <v>2457827862</v>
      </c>
      <c r="E17" s="78">
        <f>VLOOKUP(A17,Mayo!$L$2:$P$37,5,0)</f>
        <v>9957827862</v>
      </c>
      <c r="F17" s="22">
        <f>VLOOKUP(A17,enero!$M$18:$X$48,6,0)</f>
        <v>638362388.5</v>
      </c>
      <c r="G17" s="23">
        <f>+G18</f>
        <v>1134639537.77</v>
      </c>
      <c r="H17" s="23">
        <f>VLOOKUP(A17,Marzo!$A$2:$F$37,6,0)-[2]Hoja1!$D$10</f>
        <v>636631384.77999997</v>
      </c>
      <c r="I17" s="23">
        <f>VLOOKUP(A17,Abril!A13:J13,6,0)</f>
        <v>285986963</v>
      </c>
      <c r="J17" s="23">
        <f>VLOOKUP(A17,Mayo!L13:U13,6,0)</f>
        <v>411646817.97000003</v>
      </c>
      <c r="K17" s="23">
        <f>VLOOKUP(A17,junio!P13:Y43,6,0)</f>
        <v>352848519</v>
      </c>
      <c r="L17" s="23">
        <f>VLOOKUP(A17,julio!A7:F40,6,0)</f>
        <v>509692725</v>
      </c>
      <c r="M17" s="23">
        <f>VLOOKUP(A17,Agosto!N7:S43,6,0)</f>
        <v>684497039</v>
      </c>
      <c r="N17" s="23">
        <f>VLOOKUP(A17,Septiembre!L13:Q13,6,0)</f>
        <v>610159154</v>
      </c>
      <c r="O17" s="96" t="str">
        <f>VLOOKUP(A17,Octubre!$A$2:$H$45,7,0)</f>
        <v>456.352.373,00</v>
      </c>
      <c r="P17" s="23">
        <f>VLOOKUP(A17,Noviembre!P18:W49,6,0)</f>
        <v>736379431</v>
      </c>
      <c r="Q17" s="23">
        <f>VLOOKUP(A17,diciembre!O7:T55,6,0)</f>
        <v>570931399.02999997</v>
      </c>
      <c r="R17" s="86">
        <f>VLOOKUP(A17,diciembre!$O$13:$W$51,9,0)</f>
        <v>6967391529.0500002</v>
      </c>
      <c r="S17" s="79">
        <f t="shared" si="2"/>
        <v>0.69968989478500787</v>
      </c>
      <c r="W17">
        <v>6967391529.0500002</v>
      </c>
    </row>
    <row r="18" spans="1:24" x14ac:dyDescent="0.25">
      <c r="A18" s="25" t="s">
        <v>101</v>
      </c>
      <c r="B18" s="31" t="s">
        <v>44</v>
      </c>
      <c r="C18" s="78">
        <f>VLOOKUP(A18,Mayo!L14:P49,3,0)</f>
        <v>9957827862</v>
      </c>
      <c r="D18" s="78">
        <f>VLOOKUP(A18,Mayo!$L$2:$P$37,4,0)</f>
        <v>0</v>
      </c>
      <c r="E18" s="78">
        <f>VLOOKUP(A18,Mayo!$L$2:$P$37,5,0)</f>
        <v>9957827862</v>
      </c>
      <c r="F18" s="22">
        <f>VLOOKUP(A18,enero!$M$18:$X$48,6,0)</f>
        <v>619725314.5</v>
      </c>
      <c r="G18" s="23">
        <f>+G19+G20+G21+G22</f>
        <v>1134639537.77</v>
      </c>
      <c r="H18" s="23">
        <f>+H19+H20+H21+H22</f>
        <v>637673335.77999997</v>
      </c>
      <c r="I18" s="23">
        <f t="shared" ref="I18" si="6">+I19+I20+I21+I22</f>
        <v>285986963</v>
      </c>
      <c r="J18" s="23">
        <f>+J19+J20+J21+J22</f>
        <v>411438071.97000003</v>
      </c>
      <c r="K18" s="23">
        <f>+K19+K20+K21+K22</f>
        <v>352848519</v>
      </c>
      <c r="L18" s="23">
        <f>VLOOKUP(A18,julio!A8:F41,6,0)</f>
        <v>492778408</v>
      </c>
      <c r="M18" s="23">
        <f>VLOOKUP(A18,Agosto!N8:S44,6,0)</f>
        <v>644288752</v>
      </c>
      <c r="N18" s="23">
        <f>VLOOKUP(A18,Septiembre!L14:Q14,6,0)</f>
        <v>558715788</v>
      </c>
      <c r="O18" s="23" t="str">
        <f>VLOOKUP(A18,Octubre!$A$2:$H$45,7,0)</f>
        <v>409.950.611,00</v>
      </c>
      <c r="P18" s="23">
        <f>VLOOKUP(A18,Noviembre!P19:W50,6,0)-[4]Hoja1!$L$18</f>
        <v>673068672</v>
      </c>
      <c r="Q18" s="23">
        <f>VLOOKUP(A18,diciembre!O8:T56,6,0)</f>
        <v>539593384.02999997</v>
      </c>
      <c r="R18" s="86">
        <f>VLOOKUP(A18,diciembre!$O$13:$W$51,9,0)</f>
        <v>6560338774.0500002</v>
      </c>
      <c r="S18" s="79">
        <f t="shared" si="2"/>
        <v>0.65881222943056339</v>
      </c>
      <c r="W18">
        <v>6560338774.0500002</v>
      </c>
      <c r="X18" s="14"/>
    </row>
    <row r="19" spans="1:24" x14ac:dyDescent="0.25">
      <c r="A19" s="25" t="s">
        <v>102</v>
      </c>
      <c r="B19" s="31" t="s">
        <v>103</v>
      </c>
      <c r="C19" s="78">
        <f>VLOOKUP(A19,Mayo!L15:P50,3,0)</f>
        <v>0</v>
      </c>
      <c r="D19" s="78">
        <f>VLOOKUP(A19,Mayo!$L$2:$P$37,4,0)</f>
        <v>0</v>
      </c>
      <c r="E19" s="78">
        <f>VLOOKUP(A19,Mayo!$L$2:$P$37,5,0)</f>
        <v>0</v>
      </c>
      <c r="F19" s="22">
        <v>0</v>
      </c>
      <c r="G19" s="23">
        <f>VLOOKUP(A19,Febrero!$Q$2:$Y$37,6,0)</f>
        <v>632706</v>
      </c>
      <c r="H19" s="23">
        <f>VLOOKUP(A19,Marzo!$A$2:$F$37,6,0)</f>
        <v>0</v>
      </c>
      <c r="I19" s="23">
        <f>VLOOKUP(A19,Abril!A15:J15,6,0)</f>
        <v>0</v>
      </c>
      <c r="J19" s="23">
        <f>VLOOKUP(A19,Mayo!L15:U15,6,0)</f>
        <v>0</v>
      </c>
      <c r="K19" s="23">
        <f>VLOOKUP(A19,junio!P15:Y45,6,0)</f>
        <v>632706</v>
      </c>
      <c r="L19" s="23">
        <f>VLOOKUP(A19,julio!A9:F42,6,0)</f>
        <v>0</v>
      </c>
      <c r="M19" s="23">
        <f>VLOOKUP(A19,Agosto!N9:S45,6,0)</f>
        <v>421804</v>
      </c>
      <c r="N19" s="23">
        <f>VLOOKUP(A19,Septiembre!L15:Q15,6,0)</f>
        <v>0</v>
      </c>
      <c r="O19" s="23" t="str">
        <f>VLOOKUP(A19,Octubre!$A$2:$H$45,7,0)</f>
        <v>0,00</v>
      </c>
      <c r="P19" s="23">
        <f>VLOOKUP(A19,Noviembre!P20:W51,6,0)</f>
        <v>0</v>
      </c>
      <c r="Q19" s="23">
        <f>VLOOKUP(A19,diciembre!O9:T57,6,0)</f>
        <v>0</v>
      </c>
      <c r="R19" s="86">
        <f>VLOOKUP(A19,diciembre!$O$13:$W$51,9,0)</f>
        <v>1687216</v>
      </c>
      <c r="S19" s="79">
        <v>0</v>
      </c>
    </row>
    <row r="20" spans="1:24" ht="15.75" customHeight="1" x14ac:dyDescent="0.25">
      <c r="A20" s="25" t="s">
        <v>104</v>
      </c>
      <c r="B20" s="31" t="s">
        <v>45</v>
      </c>
      <c r="C20" s="78">
        <f>VLOOKUP(A20,Mayo!L16:P51,3,0)</f>
        <v>0</v>
      </c>
      <c r="D20" s="78">
        <f>VLOOKUP(A20,Mayo!$L$2:$P$37,4,0)</f>
        <v>0</v>
      </c>
      <c r="E20" s="78">
        <f>VLOOKUP(A20,Mayo!$L$2:$P$37,5,0)</f>
        <v>0</v>
      </c>
      <c r="F20" s="22">
        <f>VLOOKUP(A20,enero!$M$18:$X$48,6,0)</f>
        <v>10189255.5</v>
      </c>
      <c r="G20" s="23">
        <f>VLOOKUP(A20,Febrero!$Q$2:$Y$37,6,0)</f>
        <v>4230592.7699999996</v>
      </c>
      <c r="H20" s="23">
        <f>VLOOKUP(A20,Marzo!$A$2:$F$37,6,0)</f>
        <v>27197758.780000001</v>
      </c>
      <c r="I20" s="23">
        <f>VLOOKUP(A20,Abril!A16:J16,6,0)</f>
        <v>0</v>
      </c>
      <c r="J20" s="23">
        <f>VLOOKUP(A20,Mayo!L16:U16,6,0)</f>
        <v>3214785</v>
      </c>
      <c r="K20" s="23">
        <f>VLOOKUP(A20,junio!P16:Y46,6,0)</f>
        <v>47700</v>
      </c>
      <c r="L20" s="23">
        <f>VLOOKUP(A20,julio!A10:F43,6,0)</f>
        <v>0</v>
      </c>
      <c r="M20" s="23">
        <f>VLOOKUP(A20,Agosto!N10:S46,6,0)</f>
        <v>0</v>
      </c>
      <c r="N20" s="23">
        <f>VLOOKUP(A20,Septiembre!L16:Q16,6,0)</f>
        <v>0</v>
      </c>
      <c r="O20" s="23" t="str">
        <f>VLOOKUP(A20,Octubre!$A$2:$H$45,7,0)</f>
        <v>0,00</v>
      </c>
      <c r="P20" s="23">
        <f>VLOOKUP(A20,Noviembre!P21:W52,6,0)</f>
        <v>0</v>
      </c>
      <c r="Q20" s="23">
        <f>VLOOKUP(A20,diciembre!O10:T58,6,0)</f>
        <v>677539.03</v>
      </c>
      <c r="R20" s="86">
        <f>VLOOKUP(A20,diciembre!$O$13:$W$51,9,0)</f>
        <v>45557631.079999998</v>
      </c>
      <c r="S20" s="79">
        <v>0</v>
      </c>
      <c r="T20" s="15"/>
    </row>
    <row r="21" spans="1:24" x14ac:dyDescent="0.25">
      <c r="A21" s="25" t="s">
        <v>105</v>
      </c>
      <c r="B21" s="31" t="s">
        <v>46</v>
      </c>
      <c r="C21" s="78">
        <f>VLOOKUP(A21,Mayo!L17:P52,3,0)</f>
        <v>0</v>
      </c>
      <c r="D21" s="78">
        <f>VLOOKUP(A21,Mayo!$L$2:$P$37,4,0)</f>
        <v>0</v>
      </c>
      <c r="E21" s="78">
        <f>VLOOKUP(A21,Mayo!$L$2:$P$37,5,0)</f>
        <v>0</v>
      </c>
      <c r="F21" s="22">
        <f>VLOOKUP(A21,enero!$M$18:$X$48,6,0)</f>
        <v>609536059</v>
      </c>
      <c r="G21" s="23">
        <f>VLOOKUP(A21,Febrero!$Q$2:$Y$37,6,0)-Febrero!X17</f>
        <v>1097979700</v>
      </c>
      <c r="H21" s="23">
        <f>VLOOKUP(A21,Marzo!$A$2:$F$37,6,0)</f>
        <v>585511258</v>
      </c>
      <c r="I21" s="23">
        <f>VLOOKUP(A21,Abril!A17:J17,6,0)</f>
        <v>263816585</v>
      </c>
      <c r="J21" s="23">
        <f>VLOOKUP(A21,Mayo!L17:U17,6,0)-[3]Hoja1!$F$18</f>
        <v>378546393.97000003</v>
      </c>
      <c r="K21" s="23">
        <f>VLOOKUP(A21,junio!P17:Y47,6,0)</f>
        <v>311485577</v>
      </c>
      <c r="L21" s="23">
        <f>VLOOKUP(A21,julio!A11:F44,6,0)</f>
        <v>492778408</v>
      </c>
      <c r="M21" s="23">
        <f>VLOOKUP(A21,Agosto!N11:S47,6,0)</f>
        <v>643866948</v>
      </c>
      <c r="N21" s="23">
        <f>VLOOKUP(A21,Septiembre!L17:Q17,6,0)</f>
        <v>558715788</v>
      </c>
      <c r="O21" s="23" t="str">
        <f>VLOOKUP(A21,Octubre!$A$2:$H$45,7,0)</f>
        <v>409.950.611,00</v>
      </c>
      <c r="P21" s="23">
        <f>VLOOKUP(A21,Noviembre!P22:W53,6,0)</f>
        <v>683560162</v>
      </c>
      <c r="Q21" s="23">
        <f>VLOOKUP(A21,diciembre!O11:T59,6,0)</f>
        <v>538915845</v>
      </c>
      <c r="R21" s="86">
        <f>VLOOKUP(A21,diciembre!$O$13:$W$51,9,0)</f>
        <v>6513093926.9700003</v>
      </c>
      <c r="S21" s="79">
        <v>0</v>
      </c>
    </row>
    <row r="22" spans="1:24" x14ac:dyDescent="0.25">
      <c r="A22" s="25" t="s">
        <v>106</v>
      </c>
      <c r="B22" s="31" t="s">
        <v>47</v>
      </c>
      <c r="C22" s="78">
        <f>VLOOKUP(A22,Mayo!L18:P53,3,0)</f>
        <v>0</v>
      </c>
      <c r="D22" s="78">
        <f>VLOOKUP(A22,Mayo!$L$2:$P$37,4,0)</f>
        <v>0</v>
      </c>
      <c r="E22" s="78">
        <f>VLOOKUP(A22,Mayo!$L$2:$P$37,5,0)</f>
        <v>0</v>
      </c>
      <c r="F22" s="22">
        <f>VLOOKUP(A22,enero!$M$18:$X$48,6,0)</f>
        <v>18637074</v>
      </c>
      <c r="G22" s="23">
        <f>VLOOKUP(A22,Febrero!$Q$2:$Y$37,6,0)</f>
        <v>31796539</v>
      </c>
      <c r="H22" s="23">
        <f>VLOOKUP(A22,Marzo!$A$2:$F$37,6,0)</f>
        <v>24964319</v>
      </c>
      <c r="I22" s="23">
        <f>VLOOKUP(A22,Abril!A18:J18,6,0)</f>
        <v>22170378</v>
      </c>
      <c r="J22" s="23">
        <f>VLOOKUP(A22,Mayo!L18:U18,6,0)</f>
        <v>29676893</v>
      </c>
      <c r="K22" s="23">
        <f>VLOOKUP(A22,junio!P18:Y48,6,0)</f>
        <v>40682536</v>
      </c>
      <c r="L22" s="23">
        <f>VLOOKUP(A22,julio!A12:F45,6,0)</f>
        <v>16914317</v>
      </c>
      <c r="M22" s="23">
        <f>VLOOKUP(A22,Agosto!N12:S48,6,0)</f>
        <v>40208287</v>
      </c>
      <c r="N22" s="23">
        <f>VLOOKUP(A22,Septiembre!L18:Q18,6,0)</f>
        <v>51443366</v>
      </c>
      <c r="O22" s="23" t="str">
        <f>VLOOKUP(A22,Octubre!$A$2:$H$45,7,0)</f>
        <v>46.401.762,00</v>
      </c>
      <c r="P22" s="23">
        <f>VLOOKUP(A22,Noviembre!P23:W54,6,0)</f>
        <v>52819269</v>
      </c>
      <c r="Q22" s="23">
        <f>VLOOKUP(A22,diciembre!O12:T60,6,0)</f>
        <v>31338015</v>
      </c>
      <c r="R22" s="86">
        <f>VLOOKUP(A22,diciembre!$O$13:$W$51,9,0)</f>
        <v>407052755</v>
      </c>
      <c r="S22" s="79">
        <v>0</v>
      </c>
    </row>
    <row r="23" spans="1:24" x14ac:dyDescent="0.25">
      <c r="A23" s="25" t="s">
        <v>107</v>
      </c>
      <c r="B23" s="31" t="s">
        <v>48</v>
      </c>
      <c r="C23" s="78">
        <f>VLOOKUP(A23,Mayo!L19:P54,3,0)</f>
        <v>0</v>
      </c>
      <c r="D23" s="78">
        <f>VLOOKUP(A23,Mayo!$L$2:$P$37,4,0)</f>
        <v>0</v>
      </c>
      <c r="E23" s="78">
        <f>VLOOKUP(A23,Mayo!$L$2:$P$37,5,0)</f>
        <v>0</v>
      </c>
      <c r="F23" s="22">
        <f>VLOOKUP(A23,enero!$M$18:$X$48,6,0)</f>
        <v>577336</v>
      </c>
      <c r="G23" s="23">
        <f>VLOOKUP(A23,Febrero!$Q$2:$Y$37,6,0)</f>
        <v>952995</v>
      </c>
      <c r="H23" s="23">
        <f>VLOOKUP(A23,Marzo!$A$2:$F$37,6,0)</f>
        <v>398600</v>
      </c>
      <c r="I23" s="23">
        <f>VLOOKUP(A23,Abril!A19:J19,6,0)</f>
        <v>59566</v>
      </c>
      <c r="J23" s="23">
        <f>VLOOKUP(A23,Mayo!L19:U19,6,0)</f>
        <v>297588</v>
      </c>
      <c r="K23" s="23">
        <f>VLOOKUP(A23,junio!P19:Y49,6,0)</f>
        <v>39270</v>
      </c>
      <c r="L23" s="23">
        <f>VLOOKUP(A23,julio!A13:F46,6,0)</f>
        <v>35580</v>
      </c>
      <c r="M23" s="23">
        <f>VLOOKUP(A23,Agosto!N13:S49,6,0)</f>
        <v>111000</v>
      </c>
      <c r="N23" s="23">
        <f>VLOOKUP(A23,Septiembre!L19:Q19,6,0)</f>
        <v>43500</v>
      </c>
      <c r="O23" s="23" t="str">
        <f>VLOOKUP(A23,Octubre!$A$2:$H$45,7,0)</f>
        <v>24.000,84</v>
      </c>
      <c r="P23" s="23">
        <f>VLOOKUP(A23,Noviembre!P24:W55,6,0)</f>
        <v>63800</v>
      </c>
      <c r="Q23" s="23">
        <f>VLOOKUP(A23,diciembre!O13:T61,6,0)</f>
        <v>1320962</v>
      </c>
      <c r="R23" s="86">
        <f>VLOOKUP(A23,diciembre!$O$13:$W$51,9,0)</f>
        <v>3894240.84</v>
      </c>
      <c r="S23" s="79">
        <v>0</v>
      </c>
      <c r="W23">
        <v>3894240.84</v>
      </c>
    </row>
    <row r="24" spans="1:24" ht="27" hidden="1" x14ac:dyDescent="0.25">
      <c r="A24" s="25" t="s">
        <v>108</v>
      </c>
      <c r="B24" s="31" t="s">
        <v>49</v>
      </c>
      <c r="C24" s="78">
        <f>VLOOKUP(A24,Mayo!L20:P55,3,0)</f>
        <v>0</v>
      </c>
      <c r="D24" s="78">
        <f>VLOOKUP(A24,Mayo!$L$2:$P$37,4,0)</f>
        <v>0</v>
      </c>
      <c r="E24" s="78">
        <f>VLOOKUP(A24,Mayo!$L$2:$P$37,5,0)</f>
        <v>0</v>
      </c>
      <c r="F24" s="22">
        <f>VLOOKUP(A24,enero!$M$18:$X$48,6,0)</f>
        <v>577336</v>
      </c>
      <c r="G24" s="23">
        <f>VLOOKUP(A24,Febrero!$Q$2:$Y$37,6,0)</f>
        <v>952995</v>
      </c>
      <c r="H24" s="23">
        <f>VLOOKUP(A24,Marzo!$A$2:$F$37,6,0)</f>
        <v>398600</v>
      </c>
      <c r="I24" s="23">
        <f>VLOOKUP(A24,Abril!A20:J20,6,0)</f>
        <v>59566</v>
      </c>
      <c r="J24" s="23">
        <f>VLOOKUP(A24,Mayo!L20:U20,6,0)</f>
        <v>297588</v>
      </c>
      <c r="K24" s="23">
        <f>VLOOKUP(A24,junio!P20:Y50,7,0)</f>
        <v>2325355</v>
      </c>
      <c r="L24" s="23">
        <f>VLOOKUP(A24,julio!A14:F47,6,0)</f>
        <v>35580</v>
      </c>
      <c r="M24" s="23">
        <f>VLOOKUP(A24,Agosto!N14:S50,6,0)</f>
        <v>111000</v>
      </c>
      <c r="N24" s="23">
        <f>VLOOKUP(A24,Septiembre!L20:Q20,6,0)</f>
        <v>43500</v>
      </c>
      <c r="O24" s="23" t="str">
        <f>VLOOKUP(A24,Octubre!$A$2:$H$45,7,0)</f>
        <v>24.000,84</v>
      </c>
      <c r="P24" s="23">
        <f>VLOOKUP(A24,Noviembre!P25:W56,6,0)</f>
        <v>63800</v>
      </c>
      <c r="Q24" s="23">
        <f>VLOOKUP(A24,diciembre!O14:T62,6,0)</f>
        <v>1320962</v>
      </c>
      <c r="R24" s="86">
        <f>VLOOKUP(A24,diciembre!$O$13:$W$51,9,0)</f>
        <v>3894240.84</v>
      </c>
      <c r="S24" s="79">
        <v>0</v>
      </c>
    </row>
    <row r="25" spans="1:24" ht="18" hidden="1" x14ac:dyDescent="0.25">
      <c r="A25" s="25" t="s">
        <v>109</v>
      </c>
      <c r="B25" s="31" t="s">
        <v>50</v>
      </c>
      <c r="C25" s="78">
        <f>VLOOKUP(A25,Mayo!L21:P56,3,0)</f>
        <v>0</v>
      </c>
      <c r="D25" s="78">
        <f>VLOOKUP(A25,Mayo!$L$2:$P$37,4,0)</f>
        <v>0</v>
      </c>
      <c r="E25" s="78">
        <f>VLOOKUP(A25,Mayo!$L$2:$P$37,5,0)</f>
        <v>0</v>
      </c>
      <c r="F25" s="22">
        <f>VLOOKUP(A25,enero!$M$18:$X$48,6,0)</f>
        <v>20000</v>
      </c>
      <c r="G25" s="23">
        <f>VLOOKUP(A25,Febrero!$Q$2:$Y$37,6,0)</f>
        <v>15000</v>
      </c>
      <c r="H25" s="23">
        <f>VLOOKUP(A25,Marzo!$A$2:$F$37,6,0)</f>
        <v>20000</v>
      </c>
      <c r="I25" s="23">
        <f>VLOOKUP(A25,Abril!A21:J21,6,0)</f>
        <v>23000</v>
      </c>
      <c r="J25" s="23">
        <f>VLOOKUP(A25,Mayo!L21:U21,6,0)</f>
        <v>5000</v>
      </c>
      <c r="K25" s="23">
        <f>VLOOKUP(A25,junio!P21:Y51,7,0)</f>
        <v>104000</v>
      </c>
      <c r="L25" s="23">
        <f>VLOOKUP(A25,julio!A15:F48,6,0)</f>
        <v>5000</v>
      </c>
      <c r="M25" s="23">
        <f>VLOOKUP(A25,Agosto!N15:S51,6,0)</f>
        <v>5000</v>
      </c>
      <c r="N25" s="23">
        <f>VLOOKUP(A25,Septiembre!L21:Q21,6,0)</f>
        <v>10000</v>
      </c>
      <c r="O25" s="23" t="str">
        <f>VLOOKUP(A25,Octubre!$A$2:$H$45,7,0)</f>
        <v>10.000,00</v>
      </c>
      <c r="P25" s="23">
        <f>VLOOKUP(A25,Noviembre!P26:W57,6,0)</f>
        <v>20000</v>
      </c>
      <c r="Q25" s="23">
        <f>VLOOKUP(A25,diciembre!O15:T63,6,0)</f>
        <v>5000</v>
      </c>
      <c r="R25" s="86">
        <f>VLOOKUP(A25,diciembre!$O$13:$W$51,9,0)</f>
        <v>159000</v>
      </c>
      <c r="S25" s="79">
        <v>0</v>
      </c>
    </row>
    <row r="26" spans="1:24" ht="18" hidden="1" x14ac:dyDescent="0.25">
      <c r="A26" s="25" t="s">
        <v>110</v>
      </c>
      <c r="B26" s="31" t="s">
        <v>51</v>
      </c>
      <c r="C26" s="78">
        <f>VLOOKUP(A26,Mayo!L22:P57,3,0)</f>
        <v>0</v>
      </c>
      <c r="D26" s="78">
        <f>VLOOKUP(A26,Mayo!$L$2:$P$37,4,0)</f>
        <v>0</v>
      </c>
      <c r="E26" s="78">
        <f>VLOOKUP(A26,Mayo!$L$2:$P$37,5,0)</f>
        <v>0</v>
      </c>
      <c r="F26" s="22">
        <f>VLOOKUP(A26,enero!$M$18:$X$48,6,0)</f>
        <v>20000</v>
      </c>
      <c r="G26" s="23">
        <f>VLOOKUP(A26,Febrero!$Q$2:$Y$37,6,0)</f>
        <v>15000</v>
      </c>
      <c r="H26" s="23">
        <f>VLOOKUP(A26,Marzo!$A$2:$F$37,6,0)</f>
        <v>20000</v>
      </c>
      <c r="I26" s="23">
        <f>VLOOKUP(A26,Abril!A22:J22,6,0)</f>
        <v>23000</v>
      </c>
      <c r="J26" s="23">
        <f>VLOOKUP(A26,Mayo!L22:U22,6,0)</f>
        <v>5000</v>
      </c>
      <c r="K26" s="23">
        <f>VLOOKUP(A26,junio!P22:Y52,7,0)</f>
        <v>104000</v>
      </c>
      <c r="L26" s="23">
        <f>VLOOKUP(A26,julio!A16:F49,6,0)</f>
        <v>5000</v>
      </c>
      <c r="M26" s="23">
        <f>VLOOKUP(A26,Agosto!N16:S52,6,0)</f>
        <v>5000</v>
      </c>
      <c r="N26" s="23">
        <f>VLOOKUP(A26,Septiembre!L22:Q22,6,0)</f>
        <v>10000</v>
      </c>
      <c r="O26" s="23" t="str">
        <f>VLOOKUP(A26,Octubre!$A$2:$H$45,7,0)</f>
        <v>10.000,00</v>
      </c>
      <c r="P26" s="23">
        <f>VLOOKUP(A26,Noviembre!P27:W58,6,0)</f>
        <v>20000</v>
      </c>
      <c r="Q26" s="23">
        <f>VLOOKUP(A26,diciembre!O16:T64,6,0)</f>
        <v>5000</v>
      </c>
      <c r="R26" s="86">
        <f>VLOOKUP(A26,diciembre!$O$13:$W$51,9,0)</f>
        <v>159000</v>
      </c>
      <c r="S26" s="79">
        <v>0</v>
      </c>
    </row>
    <row r="27" spans="1:24" ht="25.5" x14ac:dyDescent="0.25">
      <c r="A27" s="25" t="s">
        <v>111</v>
      </c>
      <c r="B27" s="31" t="s">
        <v>52</v>
      </c>
      <c r="C27" s="78">
        <f>VLOOKUP(A27,Mayo!L23:P58,3,0)</f>
        <v>0</v>
      </c>
      <c r="D27" s="78">
        <f>VLOOKUP(A27,Mayo!$L$2:$P$37,4,0)</f>
        <v>0</v>
      </c>
      <c r="E27" s="78">
        <f>VLOOKUP(A27,Mayo!$L$2:$P$37,5,0)</f>
        <v>0</v>
      </c>
      <c r="F27" s="22">
        <f>VLOOKUP(A27,enero!$M$18:$X$48,6,0)</f>
        <v>20000</v>
      </c>
      <c r="G27" s="23">
        <f>VLOOKUP(A27,Febrero!$Q$2:$Y$37,6,0)</f>
        <v>15000</v>
      </c>
      <c r="H27" s="23">
        <f>VLOOKUP(A27,Marzo!$A$2:$F$37,6,0)</f>
        <v>20000</v>
      </c>
      <c r="I27" s="23">
        <f>VLOOKUP(A27,Abril!A23:J23,6,0)</f>
        <v>23000</v>
      </c>
      <c r="J27" s="23">
        <f>VLOOKUP(A27,Mayo!L23:U23,6,0)</f>
        <v>5000</v>
      </c>
      <c r="K27" s="23">
        <f>VLOOKUP(A27,junio!P23:Y53,6,0)</f>
        <v>21000</v>
      </c>
      <c r="L27" s="23">
        <f>VLOOKUP(A27,julio!A17:F50,6,0)</f>
        <v>5000</v>
      </c>
      <c r="M27" s="23">
        <f>VLOOKUP(A27,Agosto!N17:S53,6,0)</f>
        <v>5000</v>
      </c>
      <c r="N27" s="23">
        <f>VLOOKUP(A27,Septiembre!L23:Q23,6,0)</f>
        <v>10000</v>
      </c>
      <c r="O27" s="23" t="str">
        <f>VLOOKUP(A27,Octubre!$A$2:$H$45,7,0)</f>
        <v>10.000,00</v>
      </c>
      <c r="P27" s="23">
        <f>VLOOKUP(A27,Noviembre!P28:W59,6,0)</f>
        <v>20000</v>
      </c>
      <c r="Q27" s="23">
        <f>VLOOKUP(A27,diciembre!O17:T65,6,0)</f>
        <v>5000</v>
      </c>
      <c r="R27" s="86">
        <f>VLOOKUP(A27,diciembre!$O$13:$W$51,9,0)</f>
        <v>159000</v>
      </c>
      <c r="S27" s="79">
        <v>0</v>
      </c>
    </row>
    <row r="28" spans="1:24" ht="27" x14ac:dyDescent="0.25">
      <c r="A28" s="25" t="s">
        <v>112</v>
      </c>
      <c r="B28" s="31" t="s">
        <v>53</v>
      </c>
      <c r="C28" s="78">
        <f>VLOOKUP(A28,Mayo!L24:P59,3,0)</f>
        <v>0</v>
      </c>
      <c r="D28" s="78">
        <f>VLOOKUP(A28,Mayo!$L$2:$P$37,4,0)</f>
        <v>0</v>
      </c>
      <c r="E28" s="78">
        <f>VLOOKUP(A28,Mayo!$L$2:$P$37,5,0)</f>
        <v>0</v>
      </c>
      <c r="F28" s="22">
        <f>VLOOKUP(A28,enero!$M$18:$X$48,6,0)</f>
        <v>557336</v>
      </c>
      <c r="G28" s="23">
        <f>VLOOKUP(A28,Febrero!$Q$2:$Y$37,6,0)</f>
        <v>937995</v>
      </c>
      <c r="H28" s="23">
        <f>VLOOKUP(A28,Marzo!$A$2:$F$37,6,0)</f>
        <v>378600</v>
      </c>
      <c r="I28" s="23">
        <f>VLOOKUP(A28,Abril!A24:J24,6,0)</f>
        <v>36566</v>
      </c>
      <c r="J28" s="23">
        <f>VLOOKUP(A28,Mayo!L24:U24,6,0)</f>
        <v>292588</v>
      </c>
      <c r="K28" s="23">
        <f>VLOOKUP(A28,junio!P24:Y54,6,0)</f>
        <v>18270</v>
      </c>
      <c r="L28" s="23">
        <f>VLOOKUP(A28,julio!A18:F51,6,0)</f>
        <v>30580</v>
      </c>
      <c r="M28" s="23">
        <f>VLOOKUP(A28,Agosto!N18:S54,6,0)</f>
        <v>106000</v>
      </c>
      <c r="N28" s="23">
        <f>VLOOKUP(A28,Septiembre!L24:Q24,6,0)</f>
        <v>33500</v>
      </c>
      <c r="O28" s="23" t="str">
        <f>VLOOKUP(A28,Octubre!$A$2:$H$45,7,0)</f>
        <v>14.000,84</v>
      </c>
      <c r="P28" s="23">
        <f>VLOOKUP(A28,Noviembre!P29:W60,6,0)</f>
        <v>43800</v>
      </c>
      <c r="Q28" s="23">
        <f>VLOOKUP(A28,diciembre!O18:T66,6,0)</f>
        <v>1315962</v>
      </c>
      <c r="R28" s="86">
        <f>VLOOKUP(A28,diciembre!$O$13:$W$51,9,0)</f>
        <v>3735240.84</v>
      </c>
      <c r="S28" s="79">
        <v>0</v>
      </c>
    </row>
    <row r="29" spans="1:24" ht="14.25" customHeight="1" x14ac:dyDescent="0.25">
      <c r="A29" s="25" t="s">
        <v>113</v>
      </c>
      <c r="B29" s="31" t="s">
        <v>54</v>
      </c>
      <c r="C29" s="78">
        <f>VLOOKUP(A29,Mayo!L25:P60,3,0)</f>
        <v>0</v>
      </c>
      <c r="D29" s="78">
        <f>VLOOKUP(A29,Mayo!$L$2:$P$37,4,0)</f>
        <v>0</v>
      </c>
      <c r="E29" s="78">
        <f>VLOOKUP(A29,Mayo!$L$2:$P$37,5,0)</f>
        <v>0</v>
      </c>
      <c r="F29" s="22">
        <f>VLOOKUP(A29,enero!$M$18:$X$48,6,0)</f>
        <v>557336</v>
      </c>
      <c r="G29" s="23">
        <f>VLOOKUP(A29,Febrero!$Q$2:$Y$37,6,0)</f>
        <v>937995</v>
      </c>
      <c r="H29" s="23">
        <f>VLOOKUP(A29,Marzo!$A$2:$F$37,6,0)</f>
        <v>378600</v>
      </c>
      <c r="I29" s="23">
        <f>VLOOKUP(A29,Abril!A25:J25,6,0)</f>
        <v>36566</v>
      </c>
      <c r="J29" s="23">
        <f>VLOOKUP(A29,Mayo!L25:U25,6,0)</f>
        <v>292588</v>
      </c>
      <c r="K29" s="23">
        <f>VLOOKUP(A29,junio!P25:Y55,6,0)</f>
        <v>18270</v>
      </c>
      <c r="L29" s="23">
        <f>VLOOKUP(A29,julio!A19:F52,6,0)</f>
        <v>30580</v>
      </c>
      <c r="M29" s="23">
        <f>VLOOKUP(A29,Agosto!N19:S55,6,0)</f>
        <v>106000</v>
      </c>
      <c r="N29" s="23">
        <f>VLOOKUP(A29,Septiembre!L25:Q25,6,0)</f>
        <v>33500</v>
      </c>
      <c r="O29" s="23" t="str">
        <f>VLOOKUP(A29,Octubre!$A$2:$H$45,7,0)</f>
        <v>14.000,84</v>
      </c>
      <c r="P29" s="23">
        <f>VLOOKUP(A29,Noviembre!P30:W61,6,0)</f>
        <v>43800</v>
      </c>
      <c r="Q29" s="23">
        <f>VLOOKUP(A29,diciembre!O19:T67,6,0)</f>
        <v>1315962</v>
      </c>
      <c r="R29" s="86">
        <f>VLOOKUP(A29,diciembre!$O$13:$W$51,9,0)</f>
        <v>3735240.84</v>
      </c>
      <c r="S29" s="79">
        <v>0</v>
      </c>
    </row>
    <row r="30" spans="1:24" ht="25.5" x14ac:dyDescent="0.25">
      <c r="A30" s="25" t="s">
        <v>114</v>
      </c>
      <c r="B30" s="31" t="s">
        <v>55</v>
      </c>
      <c r="C30" s="78">
        <f>VLOOKUP(A30,Mayo!L26:P61,3,0)</f>
        <v>0</v>
      </c>
      <c r="D30" s="78">
        <f>VLOOKUP(A30,Mayo!$L$2:$P$37,4,0)</f>
        <v>0</v>
      </c>
      <c r="E30" s="78">
        <f>VLOOKUP(A30,Mayo!$L$2:$P$37,5,0)</f>
        <v>0</v>
      </c>
      <c r="F30" s="22">
        <f>VLOOKUP(A30,enero!$M$18:$X$48,6,0)</f>
        <v>557336</v>
      </c>
      <c r="G30" s="23">
        <f>VLOOKUP(A30,Febrero!$Q$2:$Y$37,6,0)</f>
        <v>937995</v>
      </c>
      <c r="H30" s="23">
        <f>VLOOKUP(A30,Marzo!$A$2:$F$37,6,0)</f>
        <v>378600</v>
      </c>
      <c r="I30" s="23">
        <f>VLOOKUP(A30,Abril!A26:J26,6,0)</f>
        <v>36566</v>
      </c>
      <c r="J30" s="23">
        <f>VLOOKUP(A30,Mayo!L26:U26,6,0)</f>
        <v>292588</v>
      </c>
      <c r="K30" s="23">
        <f>VLOOKUP(A30,junio!P26:Y56,7,0)</f>
        <v>2221355</v>
      </c>
      <c r="L30" s="23">
        <f>VLOOKUP(A30,julio!A20:F53,6,0)</f>
        <v>30580</v>
      </c>
      <c r="M30" s="23">
        <f>VLOOKUP(A30,Agosto!N20:S56,6,0)</f>
        <v>106000</v>
      </c>
      <c r="N30" s="23">
        <f>VLOOKUP(A30,Septiembre!L26:Q26,6,0)</f>
        <v>33500</v>
      </c>
      <c r="O30" s="23" t="str">
        <f>VLOOKUP(A30,Octubre!$A$2:$H$45,7,0)</f>
        <v>14.000,84</v>
      </c>
      <c r="P30" s="23">
        <f>VLOOKUP(A30,Noviembre!P31:W62,6,0)</f>
        <v>43800</v>
      </c>
      <c r="Q30" s="23">
        <f>VLOOKUP(A30,diciembre!O20:T68,6,0)</f>
        <v>1315962</v>
      </c>
      <c r="R30" s="86">
        <f>VLOOKUP(A30,diciembre!$O$13:$W$51,9,0)</f>
        <v>3735240.84</v>
      </c>
      <c r="S30" s="79">
        <v>0</v>
      </c>
    </row>
    <row r="31" spans="1:24" x14ac:dyDescent="0.25">
      <c r="A31" s="25" t="s">
        <v>115</v>
      </c>
      <c r="B31" s="31" t="s">
        <v>56</v>
      </c>
      <c r="C31" s="78">
        <f>VLOOKUP(A31,Mayo!L27:P62,3,0)</f>
        <v>4600000000</v>
      </c>
      <c r="D31" s="78">
        <f>VLOOKUP(A31,Mayo!$L$2:$P$37,4,0)</f>
        <v>-4600000000</v>
      </c>
      <c r="E31" s="78">
        <f>VLOOKUP(A31,Mayo!$L$2:$P$37,5,0)</f>
        <v>0</v>
      </c>
      <c r="F31" s="22">
        <f>VLOOKUP(A31,enero!$M$18:$X$48,6,0)</f>
        <v>0</v>
      </c>
      <c r="G31" s="23">
        <f>VLOOKUP(A31,Febrero!$Q$2:$Y$37,6,0)</f>
        <v>0</v>
      </c>
      <c r="H31" s="23">
        <f>VLOOKUP(A31,Marzo!$A$2:$F$37,6,0)</f>
        <v>0</v>
      </c>
      <c r="I31" s="23">
        <f>VLOOKUP(A31,Abril!A27:J27,6,0)</f>
        <v>0</v>
      </c>
      <c r="J31" s="23">
        <f>VLOOKUP(A31,Mayo!L27:U27,6,0)</f>
        <v>0</v>
      </c>
      <c r="K31" s="23">
        <f>VLOOKUP(A31,junio!P27:Y57,6,0)</f>
        <v>0</v>
      </c>
      <c r="L31" s="23">
        <f>VLOOKUP(A31,julio!A21:F54,6,0)</f>
        <v>0</v>
      </c>
      <c r="M31" s="23">
        <f>VLOOKUP(A31,Agosto!N21:S57,6,0)</f>
        <v>0</v>
      </c>
      <c r="N31" s="23">
        <f>VLOOKUP(A31,Septiembre!L27:Q27,6,0)</f>
        <v>0</v>
      </c>
      <c r="O31" s="23" t="str">
        <f>VLOOKUP(A31,Octubre!$A$2:$H$45,7,0)</f>
        <v>0,00</v>
      </c>
      <c r="P31" s="23">
        <f>VLOOKUP(A31,Noviembre!P32:W63,6,0)</f>
        <v>0</v>
      </c>
      <c r="Q31" s="23">
        <f>VLOOKUP(A31,diciembre!O21:T69,6,0)</f>
        <v>0</v>
      </c>
      <c r="R31" s="86">
        <f>VLOOKUP(A31,diciembre!$O$13:$W$51,9,0)</f>
        <v>0</v>
      </c>
      <c r="S31" s="79">
        <v>0</v>
      </c>
    </row>
    <row r="32" spans="1:24" x14ac:dyDescent="0.25">
      <c r="A32" s="25" t="s">
        <v>81</v>
      </c>
      <c r="B32" s="31" t="s">
        <v>57</v>
      </c>
      <c r="C32" s="78">
        <f>VLOOKUP(A32,Mayo!L28:P63,3,0)</f>
        <v>33554000000</v>
      </c>
      <c r="D32" s="78">
        <f>VLOOKUP(A32,Mayo!$L$2:$P$37,4,0)</f>
        <v>0</v>
      </c>
      <c r="E32" s="78">
        <f>VLOOKUP(A32,Mayo!$L$2:$P$37,5,0)</f>
        <v>33554000000</v>
      </c>
      <c r="F32" s="22">
        <f>VLOOKUP(A32,enero!$M$18:$X$48,6,0)</f>
        <v>20154.84</v>
      </c>
      <c r="G32" s="23">
        <f>VLOOKUP(A32,Febrero!$Q$2:$Y$37,6,0)</f>
        <v>22344563.23</v>
      </c>
      <c r="H32" s="23">
        <f>VLOOKUP(A32,Marzo!$A$2:$F$37,6,0)</f>
        <v>22210.11</v>
      </c>
      <c r="I32" s="23">
        <f>VLOOKUP(A32,Abril!A28:J28,6,0)</f>
        <v>51825435.719999999</v>
      </c>
      <c r="J32" s="23">
        <f>VLOOKUP(A32,Mayo!L28:U28,6,0)</f>
        <v>-426486</v>
      </c>
      <c r="K32" s="23">
        <f>VLOOKUP(A32,junio!P28:Y58,6,0)-junio!W28</f>
        <v>1464753485.6500001</v>
      </c>
      <c r="L32" s="23">
        <f>VLOOKUP(A32,julio!A22:F55,6,0)</f>
        <v>23709.55</v>
      </c>
      <c r="M32" s="23">
        <f>VLOOKUP(A32,Agosto!N22:S58,6,0)</f>
        <v>23737.56</v>
      </c>
      <c r="N32" s="23">
        <f>VLOOKUP(A32,Septiembre!L28:Q28,6,0)</f>
        <v>472931.67</v>
      </c>
      <c r="O32" s="23">
        <v>23797</v>
      </c>
      <c r="P32" s="23">
        <f>VLOOKUP(A32,Noviembre!P33:W64,6,0)</f>
        <v>101367.8</v>
      </c>
      <c r="Q32" s="23">
        <f>VLOOKUP(A32,diciembre!O22:T70,6,0)</f>
        <v>32291676691.110001</v>
      </c>
      <c r="R32" s="86">
        <f>VLOOKUP(A32,diciembre!$O$13:$W$51,9,0)</f>
        <v>33830008367.639999</v>
      </c>
      <c r="S32" s="79" t="s">
        <v>277</v>
      </c>
      <c r="T32" s="97"/>
      <c r="W32">
        <v>33830008367.639999</v>
      </c>
    </row>
    <row r="33" spans="1:19" x14ac:dyDescent="0.25">
      <c r="A33" s="25" t="s">
        <v>82</v>
      </c>
      <c r="B33" s="31" t="s">
        <v>58</v>
      </c>
      <c r="C33" s="78">
        <f>VLOOKUP(A33,Mayo!L29:P64,3,0)</f>
        <v>33554000000</v>
      </c>
      <c r="D33" s="78">
        <f>VLOOKUP(A33,Mayo!$L$2:$P$37,4,0)</f>
        <v>0</v>
      </c>
      <c r="E33" s="78">
        <f>VLOOKUP(A33,Mayo!$L$2:$P$37,5,0)</f>
        <v>33554000000</v>
      </c>
      <c r="F33" s="22">
        <f>VLOOKUP(A33,enero!$M$18:$X$48,6,0)</f>
        <v>0</v>
      </c>
      <c r="G33" s="23">
        <f>VLOOKUP(A33,Febrero!$Q$2:$Y$37,6,0)</f>
        <v>0</v>
      </c>
      <c r="H33" s="23">
        <f>VLOOKUP(A33,Marzo!$A$2:$F$37,6,0)</f>
        <v>0</v>
      </c>
      <c r="I33" s="23">
        <f>VLOOKUP(A33,Abril!A29:J29,6,0)</f>
        <v>0</v>
      </c>
      <c r="J33" s="23">
        <f>VLOOKUP(A33,Mayo!L29:U29,6,0)</f>
        <v>0</v>
      </c>
      <c r="K33" s="23">
        <f>VLOOKUP(A33,junio!P29:Y59,6,0)</f>
        <v>0</v>
      </c>
      <c r="L33" s="23">
        <f>VLOOKUP(A33,julio!A23:F56,6,0)</f>
        <v>0</v>
      </c>
      <c r="M33" s="23">
        <f>VLOOKUP(A33,Agosto!N23:S59,6,0)</f>
        <v>0</v>
      </c>
      <c r="N33" s="23">
        <f>VLOOKUP(A33,Septiembre!L29:Q29,6,0)</f>
        <v>0</v>
      </c>
      <c r="O33" s="23" t="str">
        <f>VLOOKUP(A33,Octubre!$A$2:$H$45,7,0)</f>
        <v>0,00</v>
      </c>
      <c r="P33" s="23">
        <f>VLOOKUP(A33,Noviembre!P34:W65,6,0)</f>
        <v>0</v>
      </c>
      <c r="Q33" s="23">
        <f>VLOOKUP(A33,diciembre!O23:T71,6,0)</f>
        <v>33554000000</v>
      </c>
      <c r="R33" s="86">
        <f>VLOOKUP(A33,diciembre!$O$13:$W$51,9,0)</f>
        <v>33554000000</v>
      </c>
      <c r="S33" s="79">
        <f t="shared" si="2"/>
        <v>1</v>
      </c>
    </row>
    <row r="34" spans="1:19" hidden="1" x14ac:dyDescent="0.25">
      <c r="A34" s="25" t="s">
        <v>83</v>
      </c>
      <c r="B34" s="31" t="s">
        <v>59</v>
      </c>
      <c r="C34" s="78">
        <f>VLOOKUP(A34,Mayo!L30:P65,3,0)</f>
        <v>0</v>
      </c>
      <c r="D34" s="78">
        <f>VLOOKUP(A34,Mayo!$L$2:$P$37,4,0)</f>
        <v>0</v>
      </c>
      <c r="E34" s="78">
        <f>VLOOKUP(A34,Mayo!$L$2:$P$37,5,0)</f>
        <v>0</v>
      </c>
      <c r="F34" s="22">
        <f>VLOOKUP(A34,enero!$M$18:$X$48,6,0)</f>
        <v>20154.84</v>
      </c>
      <c r="G34" s="23">
        <f>VLOOKUP(A34,Febrero!$Q$2:$Y$37,6,0)</f>
        <v>19070.23</v>
      </c>
      <c r="H34" s="23">
        <f>VLOOKUP(A34,Marzo!$A$2:$F$37,6,0)</f>
        <v>22210.11</v>
      </c>
      <c r="I34" s="23">
        <f>VLOOKUP(A34,Abril!A30:J30,6,0)</f>
        <v>22477.72</v>
      </c>
      <c r="J34" s="23">
        <f>VLOOKUP(A34,Mayo!L30:U30,6,0)</f>
        <v>23514</v>
      </c>
      <c r="K34" s="23">
        <f>VLOOKUP(A34,junio!P30:Y60,6,0)</f>
        <v>22867.45</v>
      </c>
      <c r="L34" s="23">
        <f>VLOOKUP(A34,julio!A24:F57,6,0)</f>
        <v>23709.55</v>
      </c>
      <c r="M34" s="23">
        <f>VLOOKUP(A34,Agosto!N24:S60,6,0)</f>
        <v>23737.56</v>
      </c>
      <c r="N34" s="23">
        <f>VLOOKUP(A34,Septiembre!L30:Q30,6,0)</f>
        <v>22931.67</v>
      </c>
      <c r="O34" s="23" t="str">
        <f>VLOOKUP(A34,Octubre!$A$2:$H$45,7,0)</f>
        <v>23.797,40</v>
      </c>
      <c r="P34" s="23">
        <f>VLOOKUP(A34,Noviembre!P35:W66,6,0)</f>
        <v>22989.8</v>
      </c>
      <c r="Q34" s="23">
        <f>VLOOKUP(A34,diciembre!O24:T72,6,0)</f>
        <v>16206.31</v>
      </c>
      <c r="R34" s="86">
        <f>VLOOKUP(A34,diciembre!$O$13:$W$51,9,0)</f>
        <v>263666.64</v>
      </c>
      <c r="S34" s="79">
        <v>0</v>
      </c>
    </row>
    <row r="35" spans="1:19" hidden="1" x14ac:dyDescent="0.25">
      <c r="A35" s="25" t="s">
        <v>116</v>
      </c>
      <c r="B35" s="31" t="s">
        <v>60</v>
      </c>
      <c r="C35" s="78">
        <f>VLOOKUP(A35,Mayo!L31:P66,3,0)</f>
        <v>0</v>
      </c>
      <c r="D35" s="78">
        <f>VLOOKUP(A35,Mayo!$L$2:$P$37,4,0)</f>
        <v>0</v>
      </c>
      <c r="E35" s="78">
        <f>VLOOKUP(A35,Mayo!$L$2:$P$37,5,0)</f>
        <v>0</v>
      </c>
      <c r="F35" s="22">
        <v>0</v>
      </c>
      <c r="G35" s="23">
        <f>VLOOKUP(A35,Febrero!$Q$2:$Y$37,6,0)</f>
        <v>19070.23</v>
      </c>
      <c r="H35" s="23">
        <f>VLOOKUP(A35,Marzo!$A$2:$F$37,6,0)</f>
        <v>22210.11</v>
      </c>
      <c r="I35" s="23">
        <f>VLOOKUP(A35,Abril!A31:J31,6,0)</f>
        <v>22477.72</v>
      </c>
      <c r="J35" s="23">
        <f>VLOOKUP(A35,Mayo!L31:U31,6,0)</f>
        <v>23514</v>
      </c>
      <c r="K35" s="23">
        <f>VLOOKUP(A35,junio!P31:Y61,7,0)</f>
        <v>130294.35</v>
      </c>
      <c r="L35" s="23">
        <f>VLOOKUP(A35,julio!A25:F58,6,0)</f>
        <v>23709.55</v>
      </c>
      <c r="M35" s="23">
        <f>VLOOKUP(A35,Agosto!N25:S61,6,0)</f>
        <v>23737.56</v>
      </c>
      <c r="N35" s="23">
        <f>VLOOKUP(A35,Septiembre!L31:Q31,6,0)</f>
        <v>22931.67</v>
      </c>
      <c r="O35" s="23" t="str">
        <f>VLOOKUP(A35,Octubre!$A$2:$H$45,7,0)</f>
        <v>23.797,40</v>
      </c>
      <c r="P35" s="23">
        <f>VLOOKUP(A35,Noviembre!P36:W67,6,0)</f>
        <v>22989.8</v>
      </c>
      <c r="Q35" s="23">
        <f>VLOOKUP(A35,diciembre!O25:T73,6,0)</f>
        <v>16206.31</v>
      </c>
      <c r="R35" s="86">
        <f>VLOOKUP(A35,diciembre!$O$13:$W$51,9,0)</f>
        <v>263666.64</v>
      </c>
      <c r="S35" s="79">
        <v>0</v>
      </c>
    </row>
    <row r="36" spans="1:19" hidden="1" x14ac:dyDescent="0.25">
      <c r="A36" s="25" t="s">
        <v>117</v>
      </c>
      <c r="B36" s="31" t="s">
        <v>61</v>
      </c>
      <c r="C36" s="32"/>
      <c r="D36" s="78">
        <f>VLOOKUP(A36,Mayo!$L$2:$P$37,4,0)</f>
        <v>0</v>
      </c>
      <c r="E36" s="78">
        <f>VLOOKUP(A36,Mayo!$L$2:$P$37,5,0)</f>
        <v>0</v>
      </c>
      <c r="F36" s="22">
        <v>0</v>
      </c>
      <c r="G36" s="23">
        <f>VLOOKUP(A36,Febrero!$Q$2:$Y$37,6,0)</f>
        <v>19070.23</v>
      </c>
      <c r="H36" s="23">
        <f>VLOOKUP(A36,Marzo!$A$2:$F$37,6,0)</f>
        <v>22210.11</v>
      </c>
      <c r="I36" s="23">
        <f>VLOOKUP(A36,Abril!A32:J32,6,0)</f>
        <v>22477.72</v>
      </c>
      <c r="J36" s="23">
        <f>VLOOKUP(A36,Mayo!L32:U32,6,0)</f>
        <v>23514</v>
      </c>
      <c r="K36" s="23">
        <f>VLOOKUP(A36,junio!P32:Y62,7,0)</f>
        <v>130294.35</v>
      </c>
      <c r="L36" s="23">
        <f>VLOOKUP(A36,julio!A26:F59,6,0)</f>
        <v>23709.55</v>
      </c>
      <c r="M36" s="23">
        <f>VLOOKUP(A36,Agosto!N26:S62,6,0)</f>
        <v>23737.56</v>
      </c>
      <c r="N36" s="23">
        <f>VLOOKUP(A36,Septiembre!L32:Q32,6,0)</f>
        <v>22931.67</v>
      </c>
      <c r="O36" s="23" t="str">
        <f>VLOOKUP(A36,Octubre!$A$2:$H$45,7,0)</f>
        <v>23.797,40</v>
      </c>
      <c r="P36" s="23">
        <f>VLOOKUP(A36,Noviembre!P37:W68,6,0)</f>
        <v>22989.8</v>
      </c>
      <c r="Q36" s="23">
        <f>VLOOKUP(A36,diciembre!O26:T74,6,0)</f>
        <v>16206.31</v>
      </c>
      <c r="R36" s="86">
        <f>VLOOKUP(A36,diciembre!$O$13:$W$51,9,0)</f>
        <v>263666.64</v>
      </c>
      <c r="S36" s="79">
        <v>0</v>
      </c>
    </row>
    <row r="37" spans="1:19" ht="18" x14ac:dyDescent="0.25">
      <c r="A37" s="25" t="s">
        <v>118</v>
      </c>
      <c r="B37" s="31" t="s">
        <v>62</v>
      </c>
      <c r="C37" s="32"/>
      <c r="D37" s="78">
        <f>VLOOKUP(A37,Mayo!$L$2:$P$37,4,0)</f>
        <v>0</v>
      </c>
      <c r="E37" s="78">
        <f>VLOOKUP(A37,Mayo!$L$2:$P$37,5,0)</f>
        <v>0</v>
      </c>
      <c r="F37" s="22">
        <v>0</v>
      </c>
      <c r="G37" s="23">
        <f>VLOOKUP(A37,Febrero!$Q$2:$Y$37,6,0)</f>
        <v>19070.23</v>
      </c>
      <c r="H37" s="23">
        <f>VLOOKUP(A37,Marzo!$A$2:$F$37,6,0)</f>
        <v>22210.11</v>
      </c>
      <c r="I37" s="23">
        <f>VLOOKUP(A37,Abril!A33:J33,6,0)</f>
        <v>22477.72</v>
      </c>
      <c r="J37" s="23">
        <f>VLOOKUP(A37,Mayo!L33:U33,6,0)</f>
        <v>23514</v>
      </c>
      <c r="K37" s="23">
        <f>VLOOKUP(A37,junio!P33:Y63,7,0)</f>
        <v>130294.35</v>
      </c>
      <c r="L37" s="23">
        <f>VLOOKUP(A37,julio!A27:F60,6,0)</f>
        <v>23709.55</v>
      </c>
      <c r="M37" s="23">
        <f>VLOOKUP(A37,Agosto!N27:S63,6,0)</f>
        <v>23737.56</v>
      </c>
      <c r="N37" s="23">
        <f>VLOOKUP(A37,Septiembre!L33:Q33,6,0)</f>
        <v>22931.67</v>
      </c>
      <c r="O37" s="23" t="str">
        <f>VLOOKUP(A37,Octubre!$A$2:$H$45,7,0)</f>
        <v>23.797,40</v>
      </c>
      <c r="P37" s="23">
        <f>VLOOKUP(A37,Noviembre!P38:W69,6,0)</f>
        <v>22989.8</v>
      </c>
      <c r="Q37" s="23">
        <f>VLOOKUP(A37,diciembre!O27:T75,6,0)</f>
        <v>16206.31</v>
      </c>
      <c r="R37" s="86">
        <f>VLOOKUP(A37,diciembre!$O$13:$W$51,9,0)</f>
        <v>263666.64</v>
      </c>
      <c r="S37" s="79">
        <v>0</v>
      </c>
    </row>
    <row r="38" spans="1:19" ht="18" x14ac:dyDescent="0.25">
      <c r="A38" s="25" t="s">
        <v>119</v>
      </c>
      <c r="B38" s="31" t="s">
        <v>120</v>
      </c>
      <c r="C38" s="32"/>
      <c r="D38" s="78">
        <f>VLOOKUP(A38,Mayo!$L$2:$P$37,4,0)</f>
        <v>0</v>
      </c>
      <c r="E38" s="78">
        <f>VLOOKUP(A38,Mayo!$L$2:$P$37,5,0)</f>
        <v>0</v>
      </c>
      <c r="F38" s="22">
        <v>0</v>
      </c>
      <c r="G38" s="23">
        <f>VLOOKUP(A38,Febrero!$Q$2:$Y$37,6,0)</f>
        <v>22325493</v>
      </c>
      <c r="H38" s="23">
        <f>VLOOKUP(A38,Marzo!$A$2:$F$37,6,0)</f>
        <v>0</v>
      </c>
      <c r="I38" s="23">
        <f>VLOOKUP(A38,Abril!A34:J34,6,0)</f>
        <v>51802958</v>
      </c>
      <c r="J38" s="23">
        <f>VLOOKUP(A38,Mayo!L34:U34,6,0)</f>
        <v>-450000</v>
      </c>
      <c r="K38" s="23">
        <f>VLOOKUP(A38,junio!P34:Y64,6,0)</f>
        <v>1483546161.2</v>
      </c>
      <c r="L38" s="23">
        <f>VLOOKUP(A38,julio!A28:F61,6,0)</f>
        <v>0</v>
      </c>
      <c r="M38" s="23">
        <f>VLOOKUP(A38,Agosto!N28:S64,6,0)+M40</f>
        <v>-18815543</v>
      </c>
      <c r="N38" s="23">
        <f>VLOOKUP(A38,Septiembre!L34:Q34,6,0)</f>
        <v>450000</v>
      </c>
      <c r="O38" s="23" t="str">
        <f>VLOOKUP(A38,Octubre!$A$2:$H$45,7,0)</f>
        <v>0,00</v>
      </c>
      <c r="P38" s="23">
        <f>VLOOKUP(A38,Noviembre!P39:W70,6,0)</f>
        <v>78378</v>
      </c>
      <c r="Q38" s="23">
        <f>VLOOKUP(A38,diciembre!O28:T76,6,0)</f>
        <v>-1262339515.2</v>
      </c>
      <c r="R38" s="86">
        <f>VLOOKUP(A38,diciembre!$O$13:$W$51,9,0)</f>
        <v>275744701</v>
      </c>
      <c r="S38" s="79">
        <v>0</v>
      </c>
    </row>
    <row r="39" spans="1:19" x14ac:dyDescent="0.25">
      <c r="A39" s="25" t="s">
        <v>121</v>
      </c>
      <c r="B39" s="31" t="s">
        <v>122</v>
      </c>
      <c r="C39" s="34"/>
      <c r="D39" s="78">
        <f>VLOOKUP(A39,Mayo!$L$2:$P$37,4,0)</f>
        <v>0</v>
      </c>
      <c r="E39" s="78">
        <f>VLOOKUP(A39,Mayo!$L$2:$P$37,5,0)</f>
        <v>0</v>
      </c>
      <c r="F39" s="22">
        <v>0</v>
      </c>
      <c r="G39" s="23">
        <f>VLOOKUP(A39,Febrero!$Q$2:$Y$37,6,0)</f>
        <v>22325493</v>
      </c>
      <c r="H39" s="23">
        <f>VLOOKUP(A39,Marzo!$A$2:$F$37,6,0)</f>
        <v>0</v>
      </c>
      <c r="I39" s="23">
        <f>VLOOKUP(A39,Abril!A35:J35,6,0)</f>
        <v>51802958</v>
      </c>
      <c r="J39" s="23">
        <f>VLOOKUP(A39,Mayo!L35:U35,6,0)</f>
        <v>-450000</v>
      </c>
      <c r="K39" s="23">
        <f>VLOOKUP(A39,junio!P35:Y65,7,0)</f>
        <v>1557224612.2</v>
      </c>
      <c r="L39" s="23">
        <f>VLOOKUP(A39,julio!A29:F62,6,0)</f>
        <v>0</v>
      </c>
      <c r="M39" s="33"/>
      <c r="N39" s="23">
        <f>VLOOKUP(A39,Septiembre!L35:Q35,6,0)</f>
        <v>450000</v>
      </c>
      <c r="O39" s="23" t="str">
        <f>VLOOKUP(A39,Octubre!$A$2:$H$45,7,0)</f>
        <v>0,00</v>
      </c>
      <c r="P39" s="23">
        <f>VLOOKUP(A39,Noviembre!P40:W71,6,0)</f>
        <v>78378</v>
      </c>
      <c r="Q39" s="23">
        <f>VLOOKUP(A39,diciembre!O29:T77,6,0)</f>
        <v>-1262339515.2</v>
      </c>
      <c r="R39" s="86">
        <f>VLOOKUP(A39,diciembre!$O$13:$W$51,9,0)</f>
        <v>275744701</v>
      </c>
      <c r="S39" s="79">
        <v>0</v>
      </c>
    </row>
    <row r="40" spans="1:19" x14ac:dyDescent="0.25">
      <c r="A40" s="25" t="s">
        <v>123</v>
      </c>
      <c r="B40" s="31" t="s">
        <v>124</v>
      </c>
      <c r="C40" s="34"/>
      <c r="D40" s="78">
        <f>VLOOKUP(A40,Mayo!$L$2:$P$37,4,0)</f>
        <v>0</v>
      </c>
      <c r="E40" s="78">
        <f>VLOOKUP(A40,Mayo!$L$2:$P$37,5,0)</f>
        <v>0</v>
      </c>
      <c r="F40" s="22">
        <v>0</v>
      </c>
      <c r="G40" s="23">
        <f>VLOOKUP(A40,Febrero!$Q$2:$Y$37,6,0)</f>
        <v>19715543</v>
      </c>
      <c r="H40" s="23">
        <f>VLOOKUP(A40,Marzo!$A$2:$F$37,6,0)</f>
        <v>0</v>
      </c>
      <c r="I40" s="23">
        <f>VLOOKUP(A40,Abril!A36:J36,6,0)</f>
        <v>45721501</v>
      </c>
      <c r="J40" s="23">
        <f>VLOOKUP(A40,Mayo!L36:U36,6,0)</f>
        <v>-450000</v>
      </c>
      <c r="K40" s="23">
        <f>VLOOKUP(A40,junio!P36:Y66,6,0)</f>
        <v>0</v>
      </c>
      <c r="L40" s="23">
        <f>VLOOKUP(A40,julio!A30:F63,6,0)</f>
        <v>0</v>
      </c>
      <c r="M40" s="23">
        <v>-18815543</v>
      </c>
      <c r="N40" s="23">
        <f>VLOOKUP(A40,Septiembre!L36:Q36,6,0)</f>
        <v>450000</v>
      </c>
      <c r="O40" s="23" t="str">
        <f>VLOOKUP(A40,Octubre!$A$2:$H$45,7,0)</f>
        <v>0,00</v>
      </c>
      <c r="P40" s="23">
        <f>VLOOKUP(A40,Noviembre!P41:W72,6,0)</f>
        <v>78378</v>
      </c>
      <c r="Q40" s="23">
        <f>VLOOKUP(A40,diciembre!O30:T78,6,0)</f>
        <v>221206646</v>
      </c>
      <c r="R40" s="86">
        <f>VLOOKUP(A40,diciembre!$O$13:$W$51,9,0)</f>
        <v>267053294</v>
      </c>
      <c r="S40" s="79">
        <v>0</v>
      </c>
    </row>
    <row r="41" spans="1:19" ht="18" hidden="1" x14ac:dyDescent="0.25">
      <c r="A41" s="25" t="s">
        <v>125</v>
      </c>
      <c r="B41" s="31" t="s">
        <v>126</v>
      </c>
      <c r="C41" s="32"/>
      <c r="D41" s="32"/>
      <c r="E41" s="32"/>
      <c r="F41" s="22">
        <v>0</v>
      </c>
      <c r="G41" s="23">
        <f>VLOOKUP(A41,Febrero!$Q$2:$Y$37,6,0)</f>
        <v>2609950</v>
      </c>
      <c r="H41" s="23">
        <f>VLOOKUP(A41,Marzo!$A$2:$F$37,6,0)</f>
        <v>0</v>
      </c>
      <c r="I41" s="23">
        <f>VLOOKUP(A41,Abril!A37:J37,6,0)</f>
        <v>6081457</v>
      </c>
      <c r="J41" s="23">
        <f>VLOOKUP(A41,Mayo!L37:U37,6,0)</f>
        <v>0</v>
      </c>
      <c r="K41" s="23">
        <f>VLOOKUP(A41,junio!P37:Y67,6,0)</f>
        <v>0</v>
      </c>
      <c r="L41" s="23">
        <f>VLOOKUP(A41,julio!A31:F64,6,0)</f>
        <v>0</v>
      </c>
      <c r="M41" s="33"/>
      <c r="N41" s="23">
        <f>VLOOKUP(A41,Septiembre!L37:Q37,6,0)</f>
        <v>0</v>
      </c>
      <c r="O41" s="23" t="str">
        <f>VLOOKUP(A41,Octubre!$A$2:$H$45,7,0)</f>
        <v>0,00</v>
      </c>
      <c r="P41" s="23">
        <f>VLOOKUP(A41,Noviembre!P42:W73,6,0)</f>
        <v>0</v>
      </c>
      <c r="Q41" s="23">
        <f>VLOOKUP(A41,diciembre!O31:T79,6,0)</f>
        <v>0</v>
      </c>
      <c r="R41" s="86">
        <f>VLOOKUP(A41,diciembre!$O$13:$W$51,9,0)</f>
        <v>8691407</v>
      </c>
      <c r="S41" s="79">
        <v>0</v>
      </c>
    </row>
    <row r="42" spans="1:19" ht="18.75" hidden="1" thickBot="1" x14ac:dyDescent="0.3">
      <c r="A42" s="27" t="s">
        <v>153</v>
      </c>
      <c r="B42" s="36" t="s">
        <v>154</v>
      </c>
      <c r="C42" s="37"/>
      <c r="D42" s="37"/>
      <c r="E42" s="37">
        <v>0</v>
      </c>
      <c r="F42" s="28">
        <v>0</v>
      </c>
      <c r="G42" s="30">
        <v>0</v>
      </c>
      <c r="H42" s="30">
        <v>0</v>
      </c>
      <c r="I42" s="30">
        <v>0</v>
      </c>
      <c r="J42" s="30">
        <v>0</v>
      </c>
      <c r="K42" s="30">
        <v>1483546161.2</v>
      </c>
      <c r="L42" s="30">
        <f>VLOOKUP(A42,julio!A32:F65,6,0)</f>
        <v>0</v>
      </c>
      <c r="M42" s="38"/>
      <c r="N42" s="30">
        <f>VLOOKUP(A42,Septiembre!L38:Q38,6,0)</f>
        <v>0</v>
      </c>
      <c r="O42" s="30" t="str">
        <f>VLOOKUP(A42,Octubre!$A$2:$H$45,7,0)</f>
        <v>0,00</v>
      </c>
      <c r="P42" s="23">
        <f>VLOOKUP(A42,Noviembre!P43:W74,6,0)</f>
        <v>0</v>
      </c>
      <c r="Q42" s="23">
        <f>VLOOKUP(A42,diciembre!O32:T80,6,0)</f>
        <v>-1483546161.2</v>
      </c>
      <c r="R42" s="86">
        <f>VLOOKUP(A42,diciembre!$O$13:$W$51,9,0)</f>
        <v>0</v>
      </c>
      <c r="S42" s="80">
        <v>0</v>
      </c>
    </row>
    <row r="43" spans="1:19" x14ac:dyDescent="0.25">
      <c r="A43" s="39"/>
      <c r="B43" s="39"/>
      <c r="C43" s="40"/>
      <c r="D43" s="40"/>
      <c r="E43" s="40"/>
      <c r="F43" s="39"/>
      <c r="R43" s="41"/>
    </row>
    <row r="44" spans="1:19" x14ac:dyDescent="0.25">
      <c r="R44" s="41"/>
    </row>
    <row r="45" spans="1:19" x14ac:dyDescent="0.25">
      <c r="R45" s="41"/>
    </row>
    <row r="46" spans="1:19" x14ac:dyDescent="0.25">
      <c r="R46" s="41"/>
    </row>
    <row r="47" spans="1:19" x14ac:dyDescent="0.25">
      <c r="R47" s="41"/>
    </row>
    <row r="48" spans="1:19" x14ac:dyDescent="0.25">
      <c r="R48" s="41"/>
    </row>
    <row r="49" spans="18:18" x14ac:dyDescent="0.25">
      <c r="R49" s="41"/>
    </row>
    <row r="50" spans="18:18" x14ac:dyDescent="0.25">
      <c r="R50" s="41"/>
    </row>
    <row r="51" spans="18:18" x14ac:dyDescent="0.25">
      <c r="R51" s="41"/>
    </row>
    <row r="52" spans="18:18" x14ac:dyDescent="0.25">
      <c r="R52" s="41"/>
    </row>
    <row r="53" spans="18:18" x14ac:dyDescent="0.25">
      <c r="R53" s="41"/>
    </row>
    <row r="54" spans="18:18" x14ac:dyDescent="0.25">
      <c r="R54" s="41"/>
    </row>
    <row r="55" spans="18:18" x14ac:dyDescent="0.25">
      <c r="R55" s="41"/>
    </row>
    <row r="56" spans="18:18" x14ac:dyDescent="0.25">
      <c r="R56" s="41"/>
    </row>
    <row r="57" spans="18:18" x14ac:dyDescent="0.25">
      <c r="R57" s="41"/>
    </row>
    <row r="58" spans="18:18" x14ac:dyDescent="0.25">
      <c r="R58" s="41"/>
    </row>
    <row r="59" spans="18:18" x14ac:dyDescent="0.25">
      <c r="R59" s="41"/>
    </row>
    <row r="60" spans="18:18" x14ac:dyDescent="0.25">
      <c r="R60" s="41"/>
    </row>
    <row r="61" spans="18:18" x14ac:dyDescent="0.25">
      <c r="R61" s="41"/>
    </row>
    <row r="62" spans="18:18" x14ac:dyDescent="0.25">
      <c r="R62" s="41"/>
    </row>
    <row r="63" spans="18:18" x14ac:dyDescent="0.25">
      <c r="R63" s="41"/>
    </row>
    <row r="64" spans="18:18" x14ac:dyDescent="0.25">
      <c r="R64" s="41"/>
    </row>
    <row r="65" spans="18:18" x14ac:dyDescent="0.25">
      <c r="R65" s="41"/>
    </row>
    <row r="66" spans="18:18" x14ac:dyDescent="0.25">
      <c r="R66" s="41"/>
    </row>
    <row r="67" spans="18:18" x14ac:dyDescent="0.25">
      <c r="R67" s="41"/>
    </row>
  </sheetData>
  <mergeCells count="7">
    <mergeCell ref="A1:S1"/>
    <mergeCell ref="A2:S2"/>
    <mergeCell ref="A3:S3"/>
    <mergeCell ref="A4:A5"/>
    <mergeCell ref="B4:B5"/>
    <mergeCell ref="C4:E4"/>
    <mergeCell ref="F4:S4"/>
  </mergeCell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5" sqref="A5"/>
    </sheetView>
  </sheetViews>
  <sheetFormatPr baseColWidth="10" defaultRowHeight="15" x14ac:dyDescent="0.25"/>
  <cols>
    <col min="1" max="1" width="19.42578125" customWidth="1"/>
    <col min="2" max="2" width="16.28515625" bestFit="1" customWidth="1"/>
    <col min="3" max="3" width="31.28515625" bestFit="1" customWidth="1"/>
  </cols>
  <sheetData>
    <row r="1" spans="1:4" ht="15.75" thickBot="1" x14ac:dyDescent="0.3"/>
    <row r="2" spans="1:4" ht="15.75" thickBot="1" x14ac:dyDescent="0.3">
      <c r="A2" s="54" t="s">
        <v>25</v>
      </c>
      <c r="B2" s="55" t="s">
        <v>147</v>
      </c>
      <c r="C2" s="62" t="s">
        <v>148</v>
      </c>
    </row>
    <row r="3" spans="1:4" ht="36" customHeight="1" thickTop="1" thickBot="1" x14ac:dyDescent="0.3">
      <c r="A3" s="56" t="str">
        <f>+general!B11</f>
        <v>TASAS Y DERECHOS ADMINISTRATIVOS</v>
      </c>
      <c r="B3" s="59">
        <f>+general!E10</f>
        <v>162579000000</v>
      </c>
      <c r="C3" s="59">
        <f>+general!R10</f>
        <v>162108759017.09</v>
      </c>
    </row>
    <row r="4" spans="1:4" ht="24.75" thickBot="1" x14ac:dyDescent="0.3">
      <c r="A4" s="57" t="str">
        <f>+general!B32</f>
        <v>RECURSOS DE CAPITAL</v>
      </c>
      <c r="B4" s="60">
        <f>+general!E32</f>
        <v>33554000000</v>
      </c>
      <c r="C4" s="60">
        <f>+general!R32</f>
        <v>33830008367.639999</v>
      </c>
      <c r="D4" s="64"/>
    </row>
    <row r="5" spans="1:4" ht="15.75" thickBot="1" x14ac:dyDescent="0.3">
      <c r="A5" s="58" t="s">
        <v>149</v>
      </c>
      <c r="B5" s="61">
        <f>+general!E8</f>
        <v>196133000000</v>
      </c>
      <c r="C5" s="61">
        <f>+general!R8</f>
        <v>195938767384.73001</v>
      </c>
    </row>
    <row r="6" spans="1:4" x14ac:dyDescent="0.25">
      <c r="B6" s="109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workbookViewId="0">
      <selection activeCell="A2" sqref="A2"/>
    </sheetView>
  </sheetViews>
  <sheetFormatPr baseColWidth="10" defaultRowHeight="15" x14ac:dyDescent="0.25"/>
  <sheetData>
    <row r="1" spans="1:1" ht="45" x14ac:dyDescent="0.25">
      <c r="A1" s="6" t="s">
        <v>34</v>
      </c>
    </row>
    <row r="2" spans="1:1" ht="45" x14ac:dyDescent="0.25">
      <c r="A2" s="6" t="s">
        <v>34</v>
      </c>
    </row>
    <row r="3" spans="1:1" ht="45" x14ac:dyDescent="0.25">
      <c r="A3" s="6" t="s">
        <v>34</v>
      </c>
    </row>
    <row r="4" spans="1:1" ht="18" x14ac:dyDescent="0.25">
      <c r="A4" s="6" t="s">
        <v>35</v>
      </c>
    </row>
    <row r="5" spans="1:1" ht="36" x14ac:dyDescent="0.25">
      <c r="A5" s="6" t="s">
        <v>36</v>
      </c>
    </row>
    <row r="6" spans="1:1" ht="36" x14ac:dyDescent="0.25">
      <c r="A6" s="6" t="s">
        <v>37</v>
      </c>
    </row>
    <row r="7" spans="1:1" ht="54" x14ac:dyDescent="0.25">
      <c r="A7" s="6" t="s">
        <v>38</v>
      </c>
    </row>
    <row r="8" spans="1:1" ht="36" x14ac:dyDescent="0.25">
      <c r="A8" s="6" t="s">
        <v>39</v>
      </c>
    </row>
    <row r="9" spans="1:1" ht="54" x14ac:dyDescent="0.25">
      <c r="A9" s="6" t="s">
        <v>40</v>
      </c>
    </row>
    <row r="10" spans="1:1" ht="54" x14ac:dyDescent="0.25">
      <c r="A10" s="6" t="s">
        <v>41</v>
      </c>
    </row>
    <row r="11" spans="1:1" ht="54" x14ac:dyDescent="0.25">
      <c r="A11" s="6" t="s">
        <v>42</v>
      </c>
    </row>
    <row r="12" spans="1:1" ht="45" x14ac:dyDescent="0.25">
      <c r="A12" s="6" t="s">
        <v>43</v>
      </c>
    </row>
    <row r="13" spans="1:1" ht="18" x14ac:dyDescent="0.25">
      <c r="A13" s="6" t="s">
        <v>44</v>
      </c>
    </row>
    <row r="14" spans="1:1" ht="27" x14ac:dyDescent="0.25">
      <c r="A14" s="6" t="s">
        <v>45</v>
      </c>
    </row>
    <row r="15" spans="1:1" ht="27" x14ac:dyDescent="0.25">
      <c r="A15" s="6" t="s">
        <v>46</v>
      </c>
    </row>
    <row r="16" spans="1:1" ht="18" x14ac:dyDescent="0.25">
      <c r="A16" s="6" t="s">
        <v>47</v>
      </c>
    </row>
    <row r="17" spans="1:1" ht="27" x14ac:dyDescent="0.25">
      <c r="A17" s="6" t="s">
        <v>48</v>
      </c>
    </row>
    <row r="18" spans="1:1" ht="63" x14ac:dyDescent="0.25">
      <c r="A18" s="6" t="s">
        <v>49</v>
      </c>
    </row>
    <row r="19" spans="1:1" ht="36" x14ac:dyDescent="0.25">
      <c r="A19" s="6" t="s">
        <v>50</v>
      </c>
    </row>
    <row r="20" spans="1:1" ht="63" x14ac:dyDescent="0.25">
      <c r="A20" s="6" t="s">
        <v>51</v>
      </c>
    </row>
    <row r="21" spans="1:1" ht="63" x14ac:dyDescent="0.25">
      <c r="A21" s="6" t="s">
        <v>52</v>
      </c>
    </row>
    <row r="22" spans="1:1" ht="72" x14ac:dyDescent="0.25">
      <c r="A22" s="6" t="s">
        <v>53</v>
      </c>
    </row>
    <row r="23" spans="1:1" ht="144" x14ac:dyDescent="0.25">
      <c r="A23" s="6" t="s">
        <v>54</v>
      </c>
    </row>
    <row r="24" spans="1:1" ht="54" x14ac:dyDescent="0.25">
      <c r="A24" s="6" t="s">
        <v>55</v>
      </c>
    </row>
    <row r="25" spans="1:1" ht="27" x14ac:dyDescent="0.25">
      <c r="A25" s="6" t="s">
        <v>56</v>
      </c>
    </row>
    <row r="26" spans="1:1" ht="18" x14ac:dyDescent="0.25">
      <c r="A26" s="6" t="s">
        <v>57</v>
      </c>
    </row>
    <row r="27" spans="1:1" ht="36" x14ac:dyDescent="0.25">
      <c r="A27" s="6" t="s">
        <v>58</v>
      </c>
    </row>
    <row r="28" spans="1:1" ht="36" x14ac:dyDescent="0.25">
      <c r="A28" s="6" t="s">
        <v>59</v>
      </c>
    </row>
    <row r="29" spans="1:1" ht="27" x14ac:dyDescent="0.25">
      <c r="A29" s="6" t="s">
        <v>60</v>
      </c>
    </row>
    <row r="30" spans="1:1" x14ac:dyDescent="0.25">
      <c r="A30" s="6" t="s">
        <v>61</v>
      </c>
    </row>
    <row r="31" spans="1:1" ht="72" x14ac:dyDescent="0.25">
      <c r="A31" s="6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opLeftCell="Q1" workbookViewId="0">
      <selection activeCell="X36" sqref="X36"/>
    </sheetView>
  </sheetViews>
  <sheetFormatPr baseColWidth="10" defaultRowHeight="15" x14ac:dyDescent="0.25"/>
  <cols>
    <col min="1" max="1" width="0.5703125" hidden="1" customWidth="1"/>
    <col min="2" max="2" width="0.28515625" hidden="1" customWidth="1"/>
    <col min="3" max="3" width="9.7109375" hidden="1" customWidth="1"/>
    <col min="4" max="4" width="13" hidden="1" customWidth="1"/>
    <col min="5" max="5" width="4" hidden="1" customWidth="1"/>
    <col min="6" max="7" width="3.28515625" hidden="1" customWidth="1"/>
    <col min="8" max="12" width="4" hidden="1" customWidth="1"/>
    <col min="13" max="13" width="4.28515625" hidden="1" customWidth="1"/>
    <col min="14" max="14" width="3.85546875" hidden="1" customWidth="1"/>
    <col min="15" max="15" width="4" hidden="1" customWidth="1"/>
    <col min="16" max="16" width="3.85546875" hidden="1" customWidth="1"/>
    <col min="17" max="17" width="21" customWidth="1"/>
    <col min="18" max="18" width="17.5703125" customWidth="1"/>
    <col min="19" max="19" width="14.7109375" bestFit="1" customWidth="1"/>
    <col min="20" max="20" width="13.85546875" bestFit="1" customWidth="1"/>
    <col min="21" max="21" width="14.7109375" bestFit="1" customWidth="1"/>
    <col min="22" max="22" width="13.5703125" bestFit="1" customWidth="1"/>
    <col min="23" max="23" width="14.140625" bestFit="1" customWidth="1"/>
    <col min="24" max="24" width="12" bestFit="1" customWidth="1"/>
    <col min="25" max="25" width="13.5703125" bestFit="1" customWidth="1"/>
    <col min="26" max="26" width="14.7109375" bestFit="1" customWidth="1"/>
    <col min="27" max="27" width="16.42578125" bestFit="1" customWidth="1"/>
    <col min="28" max="28" width="4.42578125" customWidth="1"/>
    <col min="29" max="29" width="15.28515625" bestFit="1" customWidth="1"/>
  </cols>
  <sheetData>
    <row r="1" spans="3:29" ht="46.5" customHeight="1" x14ac:dyDescent="0.25">
      <c r="C1" s="8" t="s">
        <v>13</v>
      </c>
      <c r="D1" s="8" t="s">
        <v>14</v>
      </c>
      <c r="E1" s="8" t="s">
        <v>15</v>
      </c>
      <c r="F1" s="8" t="s">
        <v>16</v>
      </c>
      <c r="G1" s="8" t="s">
        <v>17</v>
      </c>
      <c r="H1" s="8" t="s">
        <v>18</v>
      </c>
      <c r="I1" s="8" t="s">
        <v>19</v>
      </c>
      <c r="J1" s="8" t="s">
        <v>20</v>
      </c>
      <c r="K1" s="8" t="s">
        <v>21</v>
      </c>
      <c r="L1" s="8" t="s">
        <v>22</v>
      </c>
      <c r="M1" s="8" t="s">
        <v>23</v>
      </c>
      <c r="N1" s="8" t="s">
        <v>24</v>
      </c>
      <c r="O1" s="8" t="s">
        <v>91</v>
      </c>
      <c r="P1" s="8" t="s">
        <v>92</v>
      </c>
      <c r="Q1" s="8" t="s">
        <v>93</v>
      </c>
      <c r="R1" s="8" t="s">
        <v>25</v>
      </c>
      <c r="S1" s="8" t="s">
        <v>26</v>
      </c>
      <c r="T1" s="8" t="s">
        <v>27</v>
      </c>
      <c r="U1" s="8" t="s">
        <v>28</v>
      </c>
      <c r="V1" s="8" t="s">
        <v>29</v>
      </c>
      <c r="W1" s="8" t="s">
        <v>30</v>
      </c>
      <c r="X1" s="8" t="s">
        <v>31</v>
      </c>
      <c r="Y1" s="8" t="s">
        <v>32</v>
      </c>
      <c r="Z1" s="8" t="s">
        <v>33</v>
      </c>
    </row>
    <row r="2" spans="3:29" ht="15" customHeight="1" x14ac:dyDescent="0.25">
      <c r="C2" s="6" t="s">
        <v>0</v>
      </c>
      <c r="D2" s="6" t="s">
        <v>1</v>
      </c>
      <c r="E2" s="6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>
        <v>3</v>
      </c>
      <c r="R2" s="6" t="s">
        <v>34</v>
      </c>
      <c r="S2" s="10">
        <v>196133000000</v>
      </c>
      <c r="T2" s="9">
        <v>0</v>
      </c>
      <c r="U2" s="10">
        <v>196133000000</v>
      </c>
      <c r="V2" s="10">
        <v>13172177413.66</v>
      </c>
      <c r="W2" s="10">
        <v>20602292695.110001</v>
      </c>
      <c r="X2" s="10">
        <v>412384659</v>
      </c>
      <c r="Y2" s="10">
        <v>20189908036.110001</v>
      </c>
      <c r="Z2" s="10">
        <v>175943091963.89001</v>
      </c>
    </row>
    <row r="3" spans="3:29" ht="15" customHeight="1" x14ac:dyDescent="0.25">
      <c r="C3" s="6"/>
      <c r="D3" s="6"/>
      <c r="E3" s="6">
        <v>3</v>
      </c>
      <c r="F3" s="6">
        <v>1</v>
      </c>
      <c r="G3" s="6"/>
      <c r="H3" s="6"/>
      <c r="I3" s="6"/>
      <c r="J3" s="6"/>
      <c r="K3" s="6"/>
      <c r="L3" s="6"/>
      <c r="M3" s="6"/>
      <c r="N3" s="6"/>
      <c r="O3" s="6"/>
      <c r="P3" s="6"/>
      <c r="Q3" s="19" t="s">
        <v>79</v>
      </c>
      <c r="R3" s="6" t="s">
        <v>34</v>
      </c>
      <c r="S3" s="10">
        <v>196133000000</v>
      </c>
      <c r="T3" s="9">
        <v>0</v>
      </c>
      <c r="U3" s="10">
        <v>196133000000</v>
      </c>
      <c r="V3" s="10">
        <v>13172177413.66</v>
      </c>
      <c r="W3" s="10">
        <v>20602292695.110001</v>
      </c>
      <c r="X3" s="10">
        <v>412384659</v>
      </c>
      <c r="Y3" s="10">
        <v>20189908036.110001</v>
      </c>
      <c r="Z3" s="10">
        <v>175943091963.89001</v>
      </c>
    </row>
    <row r="4" spans="3:29" ht="15" customHeight="1" x14ac:dyDescent="0.25">
      <c r="C4" s="6"/>
      <c r="D4" s="6"/>
      <c r="E4" s="6">
        <v>3</v>
      </c>
      <c r="F4" s="6">
        <v>1</v>
      </c>
      <c r="G4" s="6">
        <v>1</v>
      </c>
      <c r="H4" s="6"/>
      <c r="I4" s="6"/>
      <c r="J4" s="6"/>
      <c r="K4" s="6"/>
      <c r="L4" s="6"/>
      <c r="M4" s="6"/>
      <c r="N4" s="6"/>
      <c r="O4" s="6"/>
      <c r="P4" s="6"/>
      <c r="Q4" s="19" t="s">
        <v>89</v>
      </c>
      <c r="R4" s="6" t="s">
        <v>34</v>
      </c>
      <c r="S4" s="10">
        <v>196133000000</v>
      </c>
      <c r="T4" s="9">
        <v>0</v>
      </c>
      <c r="U4" s="10">
        <v>196133000000</v>
      </c>
      <c r="V4" s="10">
        <v>13172177413.66</v>
      </c>
      <c r="W4" s="10">
        <v>20602292695.110001</v>
      </c>
      <c r="X4" s="10">
        <v>412384659</v>
      </c>
      <c r="Y4" s="10">
        <v>20189908036.110001</v>
      </c>
      <c r="Z4" s="10">
        <v>175943091963.89001</v>
      </c>
    </row>
    <row r="5" spans="3:29" ht="15" customHeight="1" x14ac:dyDescent="0.25">
      <c r="C5" s="6"/>
      <c r="D5" s="6"/>
      <c r="E5" s="6">
        <v>3</v>
      </c>
      <c r="F5" s="6">
        <v>1</v>
      </c>
      <c r="G5" s="6">
        <v>1</v>
      </c>
      <c r="H5" s="6">
        <v>1</v>
      </c>
      <c r="I5" s="6"/>
      <c r="J5" s="6"/>
      <c r="K5" s="6"/>
      <c r="L5" s="6"/>
      <c r="M5" s="6"/>
      <c r="N5" s="6"/>
      <c r="O5" s="6"/>
      <c r="P5" s="6"/>
      <c r="Q5" s="6" t="s">
        <v>85</v>
      </c>
      <c r="R5" s="6" t="s">
        <v>35</v>
      </c>
      <c r="S5" s="10">
        <v>162579000000</v>
      </c>
      <c r="T5" s="9">
        <v>0</v>
      </c>
      <c r="U5" s="10">
        <v>162579000000</v>
      </c>
      <c r="V5" s="10">
        <v>13149832850.43</v>
      </c>
      <c r="W5" s="10">
        <v>20579927977.040001</v>
      </c>
      <c r="X5" s="10">
        <v>412384659</v>
      </c>
      <c r="Y5" s="10">
        <v>20167543318.040001</v>
      </c>
      <c r="Z5" s="10">
        <v>142411456681.95999</v>
      </c>
    </row>
    <row r="6" spans="3:29" ht="15" customHeight="1" x14ac:dyDescent="0.25">
      <c r="C6" s="6"/>
      <c r="D6" s="6"/>
      <c r="E6" s="6">
        <v>3</v>
      </c>
      <c r="F6" s="6">
        <v>1</v>
      </c>
      <c r="G6" s="6">
        <v>1</v>
      </c>
      <c r="H6" s="6">
        <v>1</v>
      </c>
      <c r="I6" s="6">
        <v>2</v>
      </c>
      <c r="J6" s="6"/>
      <c r="K6" s="6"/>
      <c r="L6" s="6"/>
      <c r="M6" s="6"/>
      <c r="N6" s="6"/>
      <c r="O6" s="6"/>
      <c r="P6" s="6"/>
      <c r="Q6" s="6" t="s">
        <v>80</v>
      </c>
      <c r="R6" s="6" t="s">
        <v>36</v>
      </c>
      <c r="S6" s="10">
        <v>162579000000</v>
      </c>
      <c r="T6" s="9">
        <v>0</v>
      </c>
      <c r="U6" s="10">
        <v>162579000000</v>
      </c>
      <c r="V6" s="10">
        <v>13149832850.43</v>
      </c>
      <c r="W6" s="10">
        <v>20579927977.040001</v>
      </c>
      <c r="X6" s="10">
        <v>412384659</v>
      </c>
      <c r="Y6" s="10">
        <v>20167543318.040001</v>
      </c>
      <c r="Z6" s="10">
        <v>142411456681.95999</v>
      </c>
    </row>
    <row r="7" spans="3:29" ht="15" customHeight="1" x14ac:dyDescent="0.25">
      <c r="C7" s="6"/>
      <c r="D7" s="6"/>
      <c r="E7" s="6">
        <v>3</v>
      </c>
      <c r="F7" s="6">
        <v>1</v>
      </c>
      <c r="G7" s="6">
        <v>1</v>
      </c>
      <c r="H7" s="6">
        <v>1</v>
      </c>
      <c r="I7" s="6">
        <v>2</v>
      </c>
      <c r="J7" s="6">
        <v>2</v>
      </c>
      <c r="K7" s="6"/>
      <c r="L7" s="6"/>
      <c r="M7" s="6"/>
      <c r="N7" s="6"/>
      <c r="O7" s="6"/>
      <c r="P7" s="6"/>
      <c r="Q7" s="6" t="s">
        <v>94</v>
      </c>
      <c r="R7" s="6" t="s">
        <v>37</v>
      </c>
      <c r="S7" s="10">
        <v>150479000000</v>
      </c>
      <c r="T7" s="10">
        <v>2142172138</v>
      </c>
      <c r="U7" s="10">
        <v>152621172138</v>
      </c>
      <c r="V7" s="10">
        <v>11977928747.66</v>
      </c>
      <c r="W7" s="10">
        <v>18769084149.77</v>
      </c>
      <c r="X7" s="10">
        <v>376073089</v>
      </c>
      <c r="Y7" s="10">
        <v>18393011060.77</v>
      </c>
      <c r="Z7" s="10">
        <v>134228161077.23</v>
      </c>
      <c r="AA7" s="14"/>
      <c r="AB7" s="10"/>
      <c r="AC7" s="14"/>
    </row>
    <row r="8" spans="3:29" ht="15" customHeight="1" x14ac:dyDescent="0.25">
      <c r="C8" s="6"/>
      <c r="D8" s="6"/>
      <c r="E8" s="6">
        <v>3</v>
      </c>
      <c r="F8" s="6">
        <v>1</v>
      </c>
      <c r="G8" s="6">
        <v>1</v>
      </c>
      <c r="H8" s="6">
        <v>1</v>
      </c>
      <c r="I8" s="6">
        <v>2</v>
      </c>
      <c r="J8" s="6">
        <v>2</v>
      </c>
      <c r="K8" s="6">
        <v>25</v>
      </c>
      <c r="L8" s="6"/>
      <c r="M8" s="6"/>
      <c r="N8" s="6"/>
      <c r="O8" s="6"/>
      <c r="P8" s="6"/>
      <c r="Q8" s="6" t="s">
        <v>95</v>
      </c>
      <c r="R8" s="6" t="s">
        <v>38</v>
      </c>
      <c r="S8" s="9">
        <v>0</v>
      </c>
      <c r="T8" s="9">
        <v>0</v>
      </c>
      <c r="U8" s="9">
        <v>0</v>
      </c>
      <c r="V8" s="10">
        <v>270560</v>
      </c>
      <c r="W8" s="10">
        <v>983700</v>
      </c>
      <c r="X8" s="9">
        <v>0</v>
      </c>
      <c r="Y8" s="10">
        <v>983700</v>
      </c>
      <c r="Z8" s="10">
        <v>-983700</v>
      </c>
    </row>
    <row r="9" spans="3:29" ht="15" customHeight="1" x14ac:dyDescent="0.25">
      <c r="C9" s="6"/>
      <c r="D9" s="6"/>
      <c r="E9" s="6">
        <v>3</v>
      </c>
      <c r="F9" s="6">
        <v>1</v>
      </c>
      <c r="G9" s="6">
        <v>1</v>
      </c>
      <c r="H9" s="6">
        <v>1</v>
      </c>
      <c r="I9" s="6">
        <v>2</v>
      </c>
      <c r="J9" s="6">
        <v>2</v>
      </c>
      <c r="K9" s="6">
        <v>29</v>
      </c>
      <c r="L9" s="6"/>
      <c r="M9" s="6"/>
      <c r="N9" s="6"/>
      <c r="O9" s="6"/>
      <c r="P9" s="6"/>
      <c r="Q9" s="6" t="s">
        <v>96</v>
      </c>
      <c r="R9" s="6" t="s">
        <v>39</v>
      </c>
      <c r="S9" s="10">
        <v>23529519083</v>
      </c>
      <c r="T9" s="9">
        <v>0</v>
      </c>
      <c r="U9" s="10">
        <v>23529519083</v>
      </c>
      <c r="V9" s="10">
        <v>8170746177</v>
      </c>
      <c r="W9" s="10">
        <v>12051131709.200001</v>
      </c>
      <c r="X9" s="10">
        <v>196148828</v>
      </c>
      <c r="Y9" s="10">
        <v>11854982881.200001</v>
      </c>
      <c r="Z9" s="10">
        <v>11674536201.799999</v>
      </c>
    </row>
    <row r="10" spans="3:29" ht="15" customHeight="1" x14ac:dyDescent="0.25">
      <c r="C10" s="6"/>
      <c r="D10" s="6"/>
      <c r="E10" s="6">
        <v>3</v>
      </c>
      <c r="F10" s="6">
        <v>1</v>
      </c>
      <c r="G10" s="6">
        <v>1</v>
      </c>
      <c r="H10" s="6">
        <v>1</v>
      </c>
      <c r="I10" s="6">
        <v>2</v>
      </c>
      <c r="J10" s="6">
        <v>2</v>
      </c>
      <c r="K10" s="6">
        <v>30</v>
      </c>
      <c r="L10" s="6"/>
      <c r="M10" s="6"/>
      <c r="N10" s="6"/>
      <c r="O10" s="6"/>
      <c r="P10" s="6"/>
      <c r="Q10" s="6" t="s">
        <v>97</v>
      </c>
      <c r="R10" s="6" t="s">
        <v>40</v>
      </c>
      <c r="S10" s="10">
        <v>105203176961</v>
      </c>
      <c r="T10" s="9">
        <v>0</v>
      </c>
      <c r="U10" s="10">
        <v>105203176961</v>
      </c>
      <c r="V10" s="10">
        <v>1445731381</v>
      </c>
      <c r="W10" s="10">
        <v>2109274129</v>
      </c>
      <c r="X10" s="10">
        <v>169824208</v>
      </c>
      <c r="Y10" s="10">
        <v>1939449921</v>
      </c>
      <c r="Z10" s="10">
        <v>103263727040</v>
      </c>
    </row>
    <row r="11" spans="3:29" ht="15" customHeight="1" x14ac:dyDescent="0.25">
      <c r="C11" s="6"/>
      <c r="D11" s="6"/>
      <c r="E11" s="6">
        <v>3</v>
      </c>
      <c r="F11" s="6">
        <v>1</v>
      </c>
      <c r="G11" s="6">
        <v>1</v>
      </c>
      <c r="H11" s="6">
        <v>1</v>
      </c>
      <c r="I11" s="6">
        <v>2</v>
      </c>
      <c r="J11" s="6">
        <v>2</v>
      </c>
      <c r="K11" s="6">
        <v>31</v>
      </c>
      <c r="L11" s="6"/>
      <c r="M11" s="6"/>
      <c r="N11" s="6"/>
      <c r="O11" s="6"/>
      <c r="P11" s="6"/>
      <c r="Q11" s="6" t="s">
        <v>98</v>
      </c>
      <c r="R11" s="6" t="s">
        <v>41</v>
      </c>
      <c r="S11" s="10">
        <v>10164212370</v>
      </c>
      <c r="T11" s="9">
        <v>0</v>
      </c>
      <c r="U11" s="10">
        <v>10164212370</v>
      </c>
      <c r="V11" s="10">
        <v>593307988.65999997</v>
      </c>
      <c r="W11" s="10">
        <v>1144080381.5699999</v>
      </c>
      <c r="X11" s="10">
        <v>2936026</v>
      </c>
      <c r="Y11" s="10">
        <v>1141144355.5699999</v>
      </c>
      <c r="Z11" s="10">
        <v>9023068014.4300003</v>
      </c>
    </row>
    <row r="12" spans="3:29" ht="15" customHeight="1" x14ac:dyDescent="0.25">
      <c r="C12" s="6"/>
      <c r="D12" s="6"/>
      <c r="E12" s="6">
        <v>3</v>
      </c>
      <c r="F12" s="6">
        <v>1</v>
      </c>
      <c r="G12" s="6">
        <v>1</v>
      </c>
      <c r="H12" s="6">
        <v>1</v>
      </c>
      <c r="I12" s="6">
        <v>2</v>
      </c>
      <c r="J12" s="6">
        <v>2</v>
      </c>
      <c r="K12" s="6">
        <v>32</v>
      </c>
      <c r="L12" s="6"/>
      <c r="M12" s="6"/>
      <c r="N12" s="6"/>
      <c r="O12" s="6"/>
      <c r="P12" s="6"/>
      <c r="Q12" s="6" t="s">
        <v>99</v>
      </c>
      <c r="R12" s="6" t="s">
        <v>42</v>
      </c>
      <c r="S12" s="10">
        <v>13724263724</v>
      </c>
      <c r="T12" s="9">
        <v>0</v>
      </c>
      <c r="U12" s="10">
        <v>13724263724</v>
      </c>
      <c r="V12" s="10">
        <v>1767872641</v>
      </c>
      <c r="W12" s="10">
        <v>3463614230</v>
      </c>
      <c r="X12" s="10">
        <v>7164027</v>
      </c>
      <c r="Y12" s="10">
        <v>3456450203</v>
      </c>
      <c r="Z12" s="10">
        <v>10267813521</v>
      </c>
    </row>
    <row r="13" spans="3:29" ht="15" customHeight="1" x14ac:dyDescent="0.25">
      <c r="C13" s="6"/>
      <c r="D13" s="6"/>
      <c r="E13" s="6">
        <v>3</v>
      </c>
      <c r="F13" s="6">
        <v>1</v>
      </c>
      <c r="G13" s="6">
        <v>1</v>
      </c>
      <c r="H13" s="6">
        <v>1</v>
      </c>
      <c r="I13" s="6">
        <v>2</v>
      </c>
      <c r="J13" s="6">
        <v>3</v>
      </c>
      <c r="K13" s="6"/>
      <c r="L13" s="6"/>
      <c r="M13" s="6"/>
      <c r="N13" s="6"/>
      <c r="O13" s="6"/>
      <c r="P13" s="6"/>
      <c r="Q13" s="6" t="s">
        <v>100</v>
      </c>
      <c r="R13" s="6" t="s">
        <v>43</v>
      </c>
      <c r="S13" s="10">
        <v>7500000000</v>
      </c>
      <c r="T13" s="10">
        <v>2457827862</v>
      </c>
      <c r="U13" s="10">
        <v>9957827862</v>
      </c>
      <c r="V13" s="10">
        <v>1170951107.77</v>
      </c>
      <c r="W13" s="10">
        <v>1809313496.27</v>
      </c>
      <c r="X13" s="10">
        <v>36311570</v>
      </c>
      <c r="Y13" s="10">
        <v>1773001926.27</v>
      </c>
      <c r="Z13" s="10">
        <v>8184825935.7299995</v>
      </c>
    </row>
    <row r="14" spans="3:29" ht="15" customHeight="1" x14ac:dyDescent="0.25">
      <c r="C14" s="6"/>
      <c r="D14" s="6"/>
      <c r="E14" s="6">
        <v>3</v>
      </c>
      <c r="F14" s="6">
        <v>1</v>
      </c>
      <c r="G14" s="6">
        <v>1</v>
      </c>
      <c r="H14" s="6">
        <v>1</v>
      </c>
      <c r="I14" s="6">
        <v>2</v>
      </c>
      <c r="J14" s="6">
        <v>3</v>
      </c>
      <c r="K14" s="6">
        <v>1</v>
      </c>
      <c r="L14" s="6"/>
      <c r="M14" s="6"/>
      <c r="N14" s="6"/>
      <c r="O14" s="6"/>
      <c r="P14" s="6"/>
      <c r="Q14" s="6" t="s">
        <v>101</v>
      </c>
      <c r="R14" s="6" t="s">
        <v>44</v>
      </c>
      <c r="S14" s="10">
        <v>9957827862</v>
      </c>
      <c r="T14" s="9">
        <v>0</v>
      </c>
      <c r="U14" s="10">
        <v>9957827862</v>
      </c>
      <c r="V14" s="10">
        <v>1139154568.77</v>
      </c>
      <c r="W14" s="10">
        <v>1758879883.27</v>
      </c>
      <c r="X14" s="10">
        <v>36311570</v>
      </c>
      <c r="Y14" s="10">
        <v>1722568313.27</v>
      </c>
      <c r="Z14" s="10">
        <v>8235259548.7299995</v>
      </c>
    </row>
    <row r="15" spans="3:29" ht="15" customHeight="1" x14ac:dyDescent="0.25">
      <c r="C15" s="6"/>
      <c r="D15" s="6"/>
      <c r="E15" s="6">
        <v>3</v>
      </c>
      <c r="F15" s="6">
        <v>1</v>
      </c>
      <c r="G15" s="6">
        <v>1</v>
      </c>
      <c r="H15" s="6">
        <v>1</v>
      </c>
      <c r="I15" s="6">
        <v>2</v>
      </c>
      <c r="J15" s="6">
        <v>3</v>
      </c>
      <c r="K15" s="6">
        <v>1</v>
      </c>
      <c r="L15" s="6">
        <v>3</v>
      </c>
      <c r="M15" s="6"/>
      <c r="N15" s="6"/>
      <c r="O15" s="6"/>
      <c r="P15" s="6"/>
      <c r="Q15" s="6" t="s">
        <v>102</v>
      </c>
      <c r="R15" s="6" t="s">
        <v>103</v>
      </c>
      <c r="S15" s="9">
        <v>0</v>
      </c>
      <c r="T15" s="9">
        <v>0</v>
      </c>
      <c r="U15" s="9">
        <v>0</v>
      </c>
      <c r="V15" s="10">
        <v>632706</v>
      </c>
      <c r="W15" s="10">
        <v>632706</v>
      </c>
      <c r="X15" s="9">
        <v>0</v>
      </c>
      <c r="Y15" s="10">
        <v>632706</v>
      </c>
      <c r="Z15" s="10">
        <v>-632706</v>
      </c>
    </row>
    <row r="16" spans="3:29" ht="15" customHeight="1" x14ac:dyDescent="0.25">
      <c r="C16" s="6"/>
      <c r="D16" s="6"/>
      <c r="E16" s="6">
        <v>3</v>
      </c>
      <c r="F16" s="6">
        <v>1</v>
      </c>
      <c r="G16" s="6">
        <v>1</v>
      </c>
      <c r="H16" s="6">
        <v>1</v>
      </c>
      <c r="I16" s="6">
        <v>2</v>
      </c>
      <c r="J16" s="6">
        <v>3</v>
      </c>
      <c r="K16" s="6">
        <v>1</v>
      </c>
      <c r="L16" s="6">
        <v>4</v>
      </c>
      <c r="M16" s="6"/>
      <c r="N16" s="6"/>
      <c r="O16" s="6"/>
      <c r="P16" s="6"/>
      <c r="Q16" s="6" t="s">
        <v>104</v>
      </c>
      <c r="R16" s="6" t="s">
        <v>45</v>
      </c>
      <c r="S16" s="9">
        <v>0</v>
      </c>
      <c r="T16" s="9">
        <v>0</v>
      </c>
      <c r="U16" s="9">
        <v>0</v>
      </c>
      <c r="V16" s="10">
        <v>4230592.7699999996</v>
      </c>
      <c r="W16" s="10">
        <v>14419848.27</v>
      </c>
      <c r="X16" s="9">
        <v>0</v>
      </c>
      <c r="Y16" s="10">
        <v>14419848.27</v>
      </c>
      <c r="Z16" s="10">
        <v>-14419848.27</v>
      </c>
    </row>
    <row r="17" spans="3:26" ht="15" customHeight="1" x14ac:dyDescent="0.25">
      <c r="C17" s="6"/>
      <c r="D17" s="6"/>
      <c r="E17" s="6">
        <v>3</v>
      </c>
      <c r="F17" s="6">
        <v>1</v>
      </c>
      <c r="G17" s="6">
        <v>1</v>
      </c>
      <c r="H17" s="6">
        <v>1</v>
      </c>
      <c r="I17" s="6">
        <v>2</v>
      </c>
      <c r="J17" s="6">
        <v>3</v>
      </c>
      <c r="K17" s="6">
        <v>1</v>
      </c>
      <c r="L17" s="6">
        <v>5</v>
      </c>
      <c r="M17" s="6"/>
      <c r="N17" s="6"/>
      <c r="O17" s="6"/>
      <c r="P17" s="6"/>
      <c r="Q17" s="6" t="s">
        <v>105</v>
      </c>
      <c r="R17" s="6" t="s">
        <v>46</v>
      </c>
      <c r="S17" s="9">
        <v>0</v>
      </c>
      <c r="T17" s="9">
        <v>0</v>
      </c>
      <c r="U17" s="9">
        <v>0</v>
      </c>
      <c r="V17" s="10">
        <v>1134291270</v>
      </c>
      <c r="W17" s="10">
        <v>1743827329</v>
      </c>
      <c r="X17" s="10">
        <v>36311570</v>
      </c>
      <c r="Y17" s="10">
        <v>1707515759</v>
      </c>
      <c r="Z17" s="10">
        <v>-1707515759</v>
      </c>
    </row>
    <row r="18" spans="3:26" ht="15" customHeight="1" x14ac:dyDescent="0.25">
      <c r="C18" s="6"/>
      <c r="D18" s="6"/>
      <c r="E18" s="6">
        <v>3</v>
      </c>
      <c r="F18" s="6">
        <v>1</v>
      </c>
      <c r="G18" s="6">
        <v>1</v>
      </c>
      <c r="H18" s="6">
        <v>1</v>
      </c>
      <c r="I18" s="6">
        <v>2</v>
      </c>
      <c r="J18" s="6">
        <v>3</v>
      </c>
      <c r="K18" s="6">
        <v>2</v>
      </c>
      <c r="L18" s="6"/>
      <c r="M18" s="6"/>
      <c r="N18" s="6"/>
      <c r="O18" s="6"/>
      <c r="P18" s="6"/>
      <c r="Q18" s="6" t="s">
        <v>106</v>
      </c>
      <c r="R18" s="6" t="s">
        <v>47</v>
      </c>
      <c r="S18" s="9">
        <v>0</v>
      </c>
      <c r="T18" s="9">
        <v>0</v>
      </c>
      <c r="U18" s="9">
        <v>0</v>
      </c>
      <c r="V18" s="10">
        <v>31796539</v>
      </c>
      <c r="W18" s="10">
        <v>50433613</v>
      </c>
      <c r="X18" s="9">
        <v>0</v>
      </c>
      <c r="Y18" s="10">
        <v>50433613</v>
      </c>
      <c r="Z18" s="10">
        <v>-50433613</v>
      </c>
    </row>
    <row r="19" spans="3:26" ht="15" customHeight="1" x14ac:dyDescent="0.25">
      <c r="C19" s="6"/>
      <c r="D19" s="6"/>
      <c r="E19" s="6">
        <v>3</v>
      </c>
      <c r="F19" s="6">
        <v>1</v>
      </c>
      <c r="G19" s="6">
        <v>1</v>
      </c>
      <c r="H19" s="6">
        <v>1</v>
      </c>
      <c r="I19" s="6">
        <v>2</v>
      </c>
      <c r="J19" s="6">
        <v>5</v>
      </c>
      <c r="K19" s="6"/>
      <c r="L19" s="6"/>
      <c r="M19" s="6"/>
      <c r="N19" s="6"/>
      <c r="O19" s="6"/>
      <c r="P19" s="6"/>
      <c r="Q19" s="6" t="s">
        <v>107</v>
      </c>
      <c r="R19" s="6" t="s">
        <v>48</v>
      </c>
      <c r="S19" s="9">
        <v>0</v>
      </c>
      <c r="T19" s="9">
        <v>0</v>
      </c>
      <c r="U19" s="9">
        <v>0</v>
      </c>
      <c r="V19" s="10">
        <v>952995</v>
      </c>
      <c r="W19" s="10">
        <v>1530331</v>
      </c>
      <c r="X19" s="9">
        <v>0</v>
      </c>
      <c r="Y19" s="10">
        <v>1530331</v>
      </c>
      <c r="Z19" s="10">
        <v>-1530331</v>
      </c>
    </row>
    <row r="20" spans="3:26" ht="15" customHeight="1" x14ac:dyDescent="0.25">
      <c r="C20" s="6"/>
      <c r="D20" s="6"/>
      <c r="E20" s="6">
        <v>3</v>
      </c>
      <c r="F20" s="6">
        <v>1</v>
      </c>
      <c r="G20" s="6">
        <v>1</v>
      </c>
      <c r="H20" s="6">
        <v>1</v>
      </c>
      <c r="I20" s="6">
        <v>2</v>
      </c>
      <c r="J20" s="6">
        <v>5</v>
      </c>
      <c r="K20" s="6">
        <v>2</v>
      </c>
      <c r="L20" s="6"/>
      <c r="M20" s="6"/>
      <c r="N20" s="6"/>
      <c r="O20" s="6"/>
      <c r="P20" s="6"/>
      <c r="Q20" s="6" t="s">
        <v>108</v>
      </c>
      <c r="R20" s="6" t="s">
        <v>49</v>
      </c>
      <c r="S20" s="9">
        <v>0</v>
      </c>
      <c r="T20" s="9">
        <v>0</v>
      </c>
      <c r="U20" s="9">
        <v>0</v>
      </c>
      <c r="V20" s="10">
        <v>952995</v>
      </c>
      <c r="W20" s="10">
        <v>1530331</v>
      </c>
      <c r="X20" s="9">
        <v>0</v>
      </c>
      <c r="Y20" s="10">
        <v>1530331</v>
      </c>
      <c r="Z20" s="10">
        <v>-1530331</v>
      </c>
    </row>
    <row r="21" spans="3:26" ht="15" customHeight="1" x14ac:dyDescent="0.25">
      <c r="C21" s="6"/>
      <c r="D21" s="6"/>
      <c r="E21" s="6">
        <v>3</v>
      </c>
      <c r="F21" s="6">
        <v>1</v>
      </c>
      <c r="G21" s="6">
        <v>1</v>
      </c>
      <c r="H21" s="6">
        <v>1</v>
      </c>
      <c r="I21" s="6">
        <v>2</v>
      </c>
      <c r="J21" s="6">
        <v>5</v>
      </c>
      <c r="K21" s="6">
        <v>2</v>
      </c>
      <c r="L21" s="6">
        <v>4</v>
      </c>
      <c r="M21" s="6"/>
      <c r="N21" s="6"/>
      <c r="O21" s="6"/>
      <c r="P21" s="6"/>
      <c r="Q21" s="6" t="s">
        <v>109</v>
      </c>
      <c r="R21" s="6" t="s">
        <v>50</v>
      </c>
      <c r="S21" s="9">
        <v>0</v>
      </c>
      <c r="T21" s="9">
        <v>0</v>
      </c>
      <c r="U21" s="9">
        <v>0</v>
      </c>
      <c r="V21" s="10">
        <v>15000</v>
      </c>
      <c r="W21" s="10">
        <v>35000</v>
      </c>
      <c r="X21" s="9">
        <v>0</v>
      </c>
      <c r="Y21" s="10">
        <v>35000</v>
      </c>
      <c r="Z21" s="10">
        <v>-35000</v>
      </c>
    </row>
    <row r="22" spans="3:26" ht="15" customHeight="1" x14ac:dyDescent="0.25">
      <c r="C22" s="6"/>
      <c r="D22" s="6"/>
      <c r="E22" s="6">
        <v>3</v>
      </c>
      <c r="F22" s="6">
        <v>1</v>
      </c>
      <c r="G22" s="6">
        <v>1</v>
      </c>
      <c r="H22" s="6">
        <v>1</v>
      </c>
      <c r="I22" s="6">
        <v>2</v>
      </c>
      <c r="J22" s="6">
        <v>5</v>
      </c>
      <c r="K22" s="6">
        <v>2</v>
      </c>
      <c r="L22" s="6">
        <v>4</v>
      </c>
      <c r="M22" s="6">
        <v>7</v>
      </c>
      <c r="N22" s="6"/>
      <c r="O22" s="6"/>
      <c r="P22" s="6"/>
      <c r="Q22" s="6" t="s">
        <v>110</v>
      </c>
      <c r="R22" s="6" t="s">
        <v>51</v>
      </c>
      <c r="S22" s="9">
        <v>0</v>
      </c>
      <c r="T22" s="9">
        <v>0</v>
      </c>
      <c r="U22" s="9">
        <v>0</v>
      </c>
      <c r="V22" s="10">
        <v>15000</v>
      </c>
      <c r="W22" s="10">
        <v>35000</v>
      </c>
      <c r="X22" s="9">
        <v>0</v>
      </c>
      <c r="Y22" s="10">
        <v>35000</v>
      </c>
      <c r="Z22" s="10">
        <v>-35000</v>
      </c>
    </row>
    <row r="23" spans="3:26" ht="15" customHeight="1" x14ac:dyDescent="0.25">
      <c r="C23" s="6"/>
      <c r="D23" s="6"/>
      <c r="E23" s="6">
        <v>3</v>
      </c>
      <c r="F23" s="6">
        <v>1</v>
      </c>
      <c r="G23" s="6">
        <v>1</v>
      </c>
      <c r="H23" s="6">
        <v>1</v>
      </c>
      <c r="I23" s="6">
        <v>2</v>
      </c>
      <c r="J23" s="6">
        <v>5</v>
      </c>
      <c r="K23" s="6">
        <v>2</v>
      </c>
      <c r="L23" s="6">
        <v>4</v>
      </c>
      <c r="M23" s="6">
        <v>7</v>
      </c>
      <c r="N23" s="6">
        <v>9</v>
      </c>
      <c r="O23" s="6"/>
      <c r="P23" s="6"/>
      <c r="Q23" s="6" t="s">
        <v>111</v>
      </c>
      <c r="R23" s="6" t="s">
        <v>52</v>
      </c>
      <c r="S23" s="9">
        <v>0</v>
      </c>
      <c r="T23" s="9">
        <v>0</v>
      </c>
      <c r="U23" s="9">
        <v>0</v>
      </c>
      <c r="V23" s="10">
        <v>15000</v>
      </c>
      <c r="W23" s="10">
        <v>35000</v>
      </c>
      <c r="X23" s="9">
        <v>0</v>
      </c>
      <c r="Y23" s="10">
        <v>35000</v>
      </c>
      <c r="Z23" s="10">
        <v>-35000</v>
      </c>
    </row>
    <row r="24" spans="3:26" ht="15" customHeight="1" x14ac:dyDescent="0.25">
      <c r="C24" s="6"/>
      <c r="D24" s="6"/>
      <c r="E24" s="6">
        <v>3</v>
      </c>
      <c r="F24" s="6">
        <v>1</v>
      </c>
      <c r="G24" s="6">
        <v>1</v>
      </c>
      <c r="H24" s="6">
        <v>1</v>
      </c>
      <c r="I24" s="6">
        <v>2</v>
      </c>
      <c r="J24" s="6">
        <v>5</v>
      </c>
      <c r="K24" s="6">
        <v>2</v>
      </c>
      <c r="L24" s="6">
        <v>8</v>
      </c>
      <c r="M24" s="6"/>
      <c r="N24" s="6"/>
      <c r="O24" s="6"/>
      <c r="P24" s="6"/>
      <c r="Q24" s="6" t="s">
        <v>112</v>
      </c>
      <c r="R24" s="6" t="s">
        <v>53</v>
      </c>
      <c r="S24" s="9">
        <v>0</v>
      </c>
      <c r="T24" s="9">
        <v>0</v>
      </c>
      <c r="U24" s="9">
        <v>0</v>
      </c>
      <c r="V24" s="10">
        <v>937995</v>
      </c>
      <c r="W24" s="10">
        <v>1495331</v>
      </c>
      <c r="X24" s="9">
        <v>0</v>
      </c>
      <c r="Y24" s="10">
        <v>1495331</v>
      </c>
      <c r="Z24" s="10">
        <v>-1495331</v>
      </c>
    </row>
    <row r="25" spans="3:26" ht="15" customHeight="1" x14ac:dyDescent="0.25">
      <c r="C25" s="6"/>
      <c r="D25" s="6"/>
      <c r="E25" s="6">
        <v>3</v>
      </c>
      <c r="F25" s="6">
        <v>1</v>
      </c>
      <c r="G25" s="6">
        <v>1</v>
      </c>
      <c r="H25" s="6">
        <v>1</v>
      </c>
      <c r="I25" s="6">
        <v>2</v>
      </c>
      <c r="J25" s="6">
        <v>5</v>
      </c>
      <c r="K25" s="6">
        <v>2</v>
      </c>
      <c r="L25" s="6">
        <v>8</v>
      </c>
      <c r="M25" s="6">
        <v>9</v>
      </c>
      <c r="N25" s="6"/>
      <c r="O25" s="6"/>
      <c r="P25" s="6"/>
      <c r="Q25" s="6" t="s">
        <v>113</v>
      </c>
      <c r="R25" s="6" t="s">
        <v>54</v>
      </c>
      <c r="S25" s="9">
        <v>0</v>
      </c>
      <c r="T25" s="9">
        <v>0</v>
      </c>
      <c r="U25" s="9">
        <v>0</v>
      </c>
      <c r="V25" s="10">
        <v>937995</v>
      </c>
      <c r="W25" s="10">
        <v>1495331</v>
      </c>
      <c r="X25" s="9">
        <v>0</v>
      </c>
      <c r="Y25" s="10">
        <v>1495331</v>
      </c>
      <c r="Z25" s="10">
        <v>-1495331</v>
      </c>
    </row>
    <row r="26" spans="3:26" ht="15" customHeight="1" x14ac:dyDescent="0.25">
      <c r="C26" s="6"/>
      <c r="D26" s="6"/>
      <c r="E26" s="6">
        <v>3</v>
      </c>
      <c r="F26" s="6">
        <v>1</v>
      </c>
      <c r="G26" s="6">
        <v>1</v>
      </c>
      <c r="H26" s="6">
        <v>1</v>
      </c>
      <c r="I26" s="6">
        <v>2</v>
      </c>
      <c r="J26" s="6">
        <v>5</v>
      </c>
      <c r="K26" s="6">
        <v>2</v>
      </c>
      <c r="L26" s="6">
        <v>8</v>
      </c>
      <c r="M26" s="6">
        <v>9</v>
      </c>
      <c r="N26" s="6">
        <v>1</v>
      </c>
      <c r="O26" s="6"/>
      <c r="P26" s="6"/>
      <c r="Q26" s="6" t="s">
        <v>114</v>
      </c>
      <c r="R26" s="6" t="s">
        <v>55</v>
      </c>
      <c r="S26" s="9">
        <v>0</v>
      </c>
      <c r="T26" s="9">
        <v>0</v>
      </c>
      <c r="U26" s="9">
        <v>0</v>
      </c>
      <c r="V26" s="10">
        <v>937995</v>
      </c>
      <c r="W26" s="10">
        <v>1495331</v>
      </c>
      <c r="X26" s="9">
        <v>0</v>
      </c>
      <c r="Y26" s="10">
        <v>1495331</v>
      </c>
      <c r="Z26" s="10">
        <v>-1495331</v>
      </c>
    </row>
    <row r="27" spans="3:26" ht="15" customHeight="1" x14ac:dyDescent="0.25">
      <c r="C27" s="6"/>
      <c r="D27" s="6"/>
      <c r="E27" s="6">
        <v>3</v>
      </c>
      <c r="F27" s="6">
        <v>1</v>
      </c>
      <c r="G27" s="6">
        <v>1</v>
      </c>
      <c r="H27" s="6">
        <v>1</v>
      </c>
      <c r="I27" s="6">
        <v>2</v>
      </c>
      <c r="J27" s="6">
        <v>6</v>
      </c>
      <c r="K27" s="6"/>
      <c r="L27" s="6"/>
      <c r="M27" s="6"/>
      <c r="N27" s="6"/>
      <c r="O27" s="6"/>
      <c r="P27" s="6"/>
      <c r="Q27" s="6" t="s">
        <v>115</v>
      </c>
      <c r="R27" s="6" t="s">
        <v>56</v>
      </c>
      <c r="S27" s="10">
        <v>4600000000</v>
      </c>
      <c r="T27" s="10">
        <v>-4600000000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</row>
    <row r="28" spans="3:26" ht="15" customHeight="1" x14ac:dyDescent="0.25">
      <c r="C28" s="6"/>
      <c r="D28" s="6"/>
      <c r="E28" s="6">
        <v>3</v>
      </c>
      <c r="F28" s="6">
        <v>1</v>
      </c>
      <c r="G28" s="6">
        <v>1</v>
      </c>
      <c r="H28" s="6">
        <v>2</v>
      </c>
      <c r="I28" s="6"/>
      <c r="J28" s="6"/>
      <c r="K28" s="6"/>
      <c r="L28" s="6"/>
      <c r="M28" s="6"/>
      <c r="N28" s="6"/>
      <c r="O28" s="6"/>
      <c r="P28" s="6"/>
      <c r="Q28" s="6" t="s">
        <v>81</v>
      </c>
      <c r="R28" s="6" t="s">
        <v>57</v>
      </c>
      <c r="S28" s="10">
        <v>33554000000</v>
      </c>
      <c r="T28" s="9">
        <v>0</v>
      </c>
      <c r="U28" s="10">
        <v>33554000000</v>
      </c>
      <c r="V28" s="10">
        <v>22344563.23</v>
      </c>
      <c r="W28" s="10">
        <v>22364718.07</v>
      </c>
      <c r="X28" s="9">
        <v>0</v>
      </c>
      <c r="Y28" s="10">
        <v>22364718.07</v>
      </c>
      <c r="Z28" s="10">
        <v>33531635281.93</v>
      </c>
    </row>
    <row r="29" spans="3:26" ht="15" customHeight="1" x14ac:dyDescent="0.25">
      <c r="C29" s="6"/>
      <c r="D29" s="6"/>
      <c r="E29" s="6">
        <v>3</v>
      </c>
      <c r="F29" s="6">
        <v>1</v>
      </c>
      <c r="G29" s="6">
        <v>1</v>
      </c>
      <c r="H29" s="6">
        <v>2</v>
      </c>
      <c r="I29" s="6">
        <v>2</v>
      </c>
      <c r="J29" s="6"/>
      <c r="K29" s="6"/>
      <c r="L29" s="6"/>
      <c r="M29" s="6"/>
      <c r="N29" s="6"/>
      <c r="O29" s="6"/>
      <c r="P29" s="6"/>
      <c r="Q29" s="6" t="s">
        <v>82</v>
      </c>
      <c r="R29" s="6" t="s">
        <v>58</v>
      </c>
      <c r="S29" s="10">
        <v>33554000000</v>
      </c>
      <c r="T29" s="9">
        <v>0</v>
      </c>
      <c r="U29" s="10">
        <v>33554000000</v>
      </c>
      <c r="V29" s="9">
        <v>0</v>
      </c>
      <c r="W29" s="9">
        <v>0</v>
      </c>
      <c r="X29" s="9">
        <v>0</v>
      </c>
      <c r="Y29" s="9">
        <v>0</v>
      </c>
      <c r="Z29" s="10">
        <v>33554000000</v>
      </c>
    </row>
    <row r="30" spans="3:26" ht="15" customHeight="1" x14ac:dyDescent="0.25">
      <c r="C30" s="6"/>
      <c r="D30" s="6"/>
      <c r="E30" s="6">
        <v>3</v>
      </c>
      <c r="F30" s="6">
        <v>1</v>
      </c>
      <c r="G30" s="6">
        <v>1</v>
      </c>
      <c r="H30" s="6">
        <v>2</v>
      </c>
      <c r="I30" s="6">
        <v>5</v>
      </c>
      <c r="J30" s="6"/>
      <c r="K30" s="6"/>
      <c r="L30" s="6"/>
      <c r="M30" s="6"/>
      <c r="N30" s="6"/>
      <c r="O30" s="6"/>
      <c r="P30" s="6"/>
      <c r="Q30" s="6" t="s">
        <v>83</v>
      </c>
      <c r="R30" s="6" t="s">
        <v>59</v>
      </c>
      <c r="S30" s="9">
        <v>0</v>
      </c>
      <c r="T30" s="9">
        <v>0</v>
      </c>
      <c r="U30" s="9">
        <v>0</v>
      </c>
      <c r="V30" s="10">
        <v>19070.23</v>
      </c>
      <c r="W30" s="10">
        <v>39225.07</v>
      </c>
      <c r="X30" s="9">
        <v>0</v>
      </c>
      <c r="Y30" s="10">
        <v>39225.07</v>
      </c>
      <c r="Z30" s="10">
        <v>-39225.07</v>
      </c>
    </row>
    <row r="31" spans="3:26" ht="15" customHeight="1" x14ac:dyDescent="0.25">
      <c r="C31" s="6"/>
      <c r="D31" s="6"/>
      <c r="E31" s="6">
        <v>3</v>
      </c>
      <c r="F31" s="6">
        <v>1</v>
      </c>
      <c r="G31" s="6">
        <v>1</v>
      </c>
      <c r="H31" s="6">
        <v>2</v>
      </c>
      <c r="I31" s="6">
        <v>5</v>
      </c>
      <c r="J31" s="6">
        <v>1</v>
      </c>
      <c r="K31" s="6"/>
      <c r="L31" s="6"/>
      <c r="M31" s="6"/>
      <c r="N31" s="6"/>
      <c r="O31" s="6"/>
      <c r="P31" s="6"/>
      <c r="Q31" s="6" t="s">
        <v>116</v>
      </c>
      <c r="R31" s="6" t="s">
        <v>60</v>
      </c>
      <c r="S31" s="9">
        <v>0</v>
      </c>
      <c r="T31" s="9">
        <v>0</v>
      </c>
      <c r="U31" s="9">
        <v>0</v>
      </c>
      <c r="V31" s="10">
        <v>19070.23</v>
      </c>
      <c r="W31" s="10">
        <v>39225.07</v>
      </c>
      <c r="X31" s="9">
        <v>0</v>
      </c>
      <c r="Y31" s="10">
        <v>39225.07</v>
      </c>
      <c r="Z31" s="10">
        <v>-39225.07</v>
      </c>
    </row>
    <row r="32" spans="3:26" x14ac:dyDescent="0.25">
      <c r="C32" s="6"/>
      <c r="D32" s="6"/>
      <c r="E32" s="6">
        <v>3</v>
      </c>
      <c r="F32" s="6">
        <v>1</v>
      </c>
      <c r="G32" s="6">
        <v>1</v>
      </c>
      <c r="H32" s="6">
        <v>2</v>
      </c>
      <c r="I32" s="6">
        <v>5</v>
      </c>
      <c r="J32" s="6">
        <v>1</v>
      </c>
      <c r="K32" s="6">
        <v>2</v>
      </c>
      <c r="L32" s="6"/>
      <c r="M32" s="6"/>
      <c r="N32" s="6"/>
      <c r="O32" s="6"/>
      <c r="P32" s="6"/>
      <c r="Q32" s="6" t="s">
        <v>117</v>
      </c>
      <c r="R32" s="6" t="s">
        <v>61</v>
      </c>
      <c r="S32" s="9">
        <v>0</v>
      </c>
      <c r="T32" s="9">
        <v>0</v>
      </c>
      <c r="U32" s="9">
        <v>0</v>
      </c>
      <c r="V32" s="10">
        <v>19070.23</v>
      </c>
      <c r="W32" s="10">
        <v>39225.07</v>
      </c>
      <c r="X32" s="9">
        <v>0</v>
      </c>
      <c r="Y32" s="10">
        <v>39225.07</v>
      </c>
      <c r="Z32" s="10">
        <v>-39225.07</v>
      </c>
    </row>
    <row r="33" spans="3:26" ht="15" customHeight="1" x14ac:dyDescent="0.25">
      <c r="C33" s="6"/>
      <c r="D33" s="6"/>
      <c r="E33" s="6">
        <v>3</v>
      </c>
      <c r="F33" s="6">
        <v>1</v>
      </c>
      <c r="G33" s="6">
        <v>1</v>
      </c>
      <c r="H33" s="6">
        <v>2</v>
      </c>
      <c r="I33" s="6">
        <v>5</v>
      </c>
      <c r="J33" s="6">
        <v>1</v>
      </c>
      <c r="K33" s="6">
        <v>2</v>
      </c>
      <c r="L33" s="6">
        <v>1</v>
      </c>
      <c r="M33" s="6"/>
      <c r="N33" s="6"/>
      <c r="O33" s="6"/>
      <c r="P33" s="6"/>
      <c r="Q33" s="6" t="s">
        <v>118</v>
      </c>
      <c r="R33" s="6" t="s">
        <v>62</v>
      </c>
      <c r="S33" s="9">
        <v>0</v>
      </c>
      <c r="T33" s="9">
        <v>0</v>
      </c>
      <c r="U33" s="9">
        <v>0</v>
      </c>
      <c r="V33" s="10">
        <v>19070.23</v>
      </c>
      <c r="W33" s="10">
        <v>39225.07</v>
      </c>
      <c r="X33" s="9">
        <v>0</v>
      </c>
      <c r="Y33" s="10">
        <v>39225.07</v>
      </c>
      <c r="Z33" s="10">
        <v>-39225.07</v>
      </c>
    </row>
    <row r="34" spans="3:26" ht="15" customHeight="1" x14ac:dyDescent="0.25">
      <c r="C34" s="6"/>
      <c r="D34" s="6"/>
      <c r="E34" s="6">
        <v>3</v>
      </c>
      <c r="F34" s="6">
        <v>1</v>
      </c>
      <c r="G34" s="6">
        <v>1</v>
      </c>
      <c r="H34" s="6">
        <v>2</v>
      </c>
      <c r="I34" s="6">
        <v>13</v>
      </c>
      <c r="J34" s="6"/>
      <c r="K34" s="6"/>
      <c r="L34" s="6"/>
      <c r="M34" s="6"/>
      <c r="N34" s="6"/>
      <c r="O34" s="6"/>
      <c r="P34" s="6"/>
      <c r="Q34" s="6" t="s">
        <v>119</v>
      </c>
      <c r="R34" s="6" t="s">
        <v>120</v>
      </c>
      <c r="S34" s="9">
        <v>0</v>
      </c>
      <c r="T34" s="9">
        <v>0</v>
      </c>
      <c r="U34" s="9">
        <v>0</v>
      </c>
      <c r="V34" s="10">
        <v>22325493</v>
      </c>
      <c r="W34" s="10">
        <v>22325493</v>
      </c>
      <c r="X34" s="9">
        <v>0</v>
      </c>
      <c r="Y34" s="10">
        <v>22325493</v>
      </c>
      <c r="Z34" s="10">
        <v>-22325493</v>
      </c>
    </row>
    <row r="35" spans="3:26" x14ac:dyDescent="0.25">
      <c r="C35" s="6"/>
      <c r="D35" s="6"/>
      <c r="E35" s="6">
        <v>3</v>
      </c>
      <c r="F35" s="6">
        <v>1</v>
      </c>
      <c r="G35" s="6">
        <v>1</v>
      </c>
      <c r="H35" s="6">
        <v>2</v>
      </c>
      <c r="I35" s="6">
        <v>13</v>
      </c>
      <c r="J35" s="6">
        <v>1</v>
      </c>
      <c r="K35" s="6"/>
      <c r="L35" s="6"/>
      <c r="M35" s="6"/>
      <c r="N35" s="6"/>
      <c r="O35" s="6"/>
      <c r="P35" s="6"/>
      <c r="Q35" s="6" t="s">
        <v>121</v>
      </c>
      <c r="R35" s="6" t="s">
        <v>122</v>
      </c>
      <c r="S35" s="9">
        <v>0</v>
      </c>
      <c r="T35" s="9">
        <v>0</v>
      </c>
      <c r="U35" s="9">
        <v>0</v>
      </c>
      <c r="V35" s="10">
        <v>22325493</v>
      </c>
      <c r="W35" s="10">
        <v>22325493</v>
      </c>
      <c r="X35" s="9">
        <v>0</v>
      </c>
      <c r="Y35" s="10">
        <v>22325493</v>
      </c>
      <c r="Z35" s="10">
        <v>-22325493</v>
      </c>
    </row>
    <row r="36" spans="3:26" ht="15" customHeight="1" x14ac:dyDescent="0.25">
      <c r="C36" s="6"/>
      <c r="D36" s="6"/>
      <c r="E36" s="6">
        <v>3</v>
      </c>
      <c r="F36" s="6">
        <v>1</v>
      </c>
      <c r="G36" s="6">
        <v>1</v>
      </c>
      <c r="H36" s="6">
        <v>2</v>
      </c>
      <c r="I36" s="6">
        <v>13</v>
      </c>
      <c r="J36" s="6">
        <v>1</v>
      </c>
      <c r="K36" s="6">
        <v>1</v>
      </c>
      <c r="L36" s="6"/>
      <c r="M36" s="6"/>
      <c r="N36" s="6"/>
      <c r="O36" s="6"/>
      <c r="P36" s="6"/>
      <c r="Q36" s="6" t="s">
        <v>123</v>
      </c>
      <c r="R36" s="6" t="s">
        <v>124</v>
      </c>
      <c r="S36" s="9">
        <v>0</v>
      </c>
      <c r="T36" s="9">
        <v>0</v>
      </c>
      <c r="U36" s="9">
        <v>0</v>
      </c>
      <c r="V36" s="10">
        <v>19715543</v>
      </c>
      <c r="W36" s="10">
        <v>19715543</v>
      </c>
      <c r="X36" s="9">
        <v>0</v>
      </c>
      <c r="Y36" s="10">
        <v>19715543</v>
      </c>
      <c r="Z36" s="10">
        <v>-19715543</v>
      </c>
    </row>
    <row r="37" spans="3:26" ht="15" customHeight="1" x14ac:dyDescent="0.25">
      <c r="C37" s="6"/>
      <c r="D37" s="6"/>
      <c r="E37" s="6">
        <v>3</v>
      </c>
      <c r="F37" s="6">
        <v>1</v>
      </c>
      <c r="G37" s="6">
        <v>1</v>
      </c>
      <c r="H37" s="6">
        <v>2</v>
      </c>
      <c r="I37" s="6">
        <v>13</v>
      </c>
      <c r="J37" s="6">
        <v>1</v>
      </c>
      <c r="K37" s="6">
        <v>3</v>
      </c>
      <c r="L37" s="6"/>
      <c r="M37" s="6"/>
      <c r="N37" s="6"/>
      <c r="O37" s="6"/>
      <c r="P37" s="6"/>
      <c r="Q37" s="6" t="s">
        <v>125</v>
      </c>
      <c r="R37" s="6" t="s">
        <v>126</v>
      </c>
      <c r="S37" s="9">
        <v>0</v>
      </c>
      <c r="T37" s="9">
        <v>0</v>
      </c>
      <c r="U37" s="9">
        <v>0</v>
      </c>
      <c r="V37" s="10">
        <v>2609950</v>
      </c>
      <c r="W37" s="10">
        <v>2609950</v>
      </c>
      <c r="X37" s="9">
        <v>0</v>
      </c>
      <c r="Y37" s="10">
        <v>2609950</v>
      </c>
      <c r="Z37" s="10">
        <v>-2609950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I2" sqref="I2"/>
    </sheetView>
  </sheetViews>
  <sheetFormatPr baseColWidth="10" defaultRowHeight="15" x14ac:dyDescent="0.25"/>
  <cols>
    <col min="3" max="3" width="14.7109375" bestFit="1" customWidth="1"/>
    <col min="4" max="4" width="14.42578125" bestFit="1" customWidth="1"/>
    <col min="5" max="5" width="14.7109375" bestFit="1" customWidth="1"/>
    <col min="6" max="7" width="13.85546875" bestFit="1" customWidth="1"/>
    <col min="9" max="9" width="13.85546875" bestFit="1" customWidth="1"/>
    <col min="10" max="10" width="14.7109375" bestFit="1" customWidth="1"/>
  </cols>
  <sheetData>
    <row r="1" spans="1:10" ht="37.5" x14ac:dyDescent="0.25">
      <c r="A1" s="42" t="s">
        <v>93</v>
      </c>
      <c r="B1" s="42" t="s">
        <v>25</v>
      </c>
      <c r="C1" s="42" t="s">
        <v>26</v>
      </c>
      <c r="D1" s="42" t="s">
        <v>27</v>
      </c>
      <c r="E1" s="42" t="s">
        <v>28</v>
      </c>
      <c r="F1" s="42" t="s">
        <v>29</v>
      </c>
      <c r="G1" s="42" t="s">
        <v>30</v>
      </c>
      <c r="H1" s="42" t="s">
        <v>31</v>
      </c>
      <c r="I1" s="42" t="s">
        <v>32</v>
      </c>
      <c r="J1" s="42" t="s">
        <v>33</v>
      </c>
    </row>
    <row r="2" spans="1:10" ht="45" x14ac:dyDescent="0.25">
      <c r="A2" s="43">
        <v>3</v>
      </c>
      <c r="B2" s="43" t="s">
        <v>34</v>
      </c>
      <c r="C2" s="44">
        <v>196133000000</v>
      </c>
      <c r="D2" s="45">
        <v>0</v>
      </c>
      <c r="E2" s="44">
        <v>196133000000</v>
      </c>
      <c r="F2" s="44">
        <v>11560586167.940001</v>
      </c>
      <c r="G2" s="44">
        <v>32162878863.049999</v>
      </c>
      <c r="H2" s="44">
        <v>484778701</v>
      </c>
      <c r="I2" s="44">
        <v>31678100162.049999</v>
      </c>
      <c r="J2" s="44">
        <v>164454899837.95001</v>
      </c>
    </row>
    <row r="3" spans="1:10" ht="45" x14ac:dyDescent="0.25">
      <c r="A3" s="46" t="s">
        <v>79</v>
      </c>
      <c r="B3" s="43" t="s">
        <v>34</v>
      </c>
      <c r="C3" s="44">
        <v>196133000000</v>
      </c>
      <c r="D3" s="45">
        <v>0</v>
      </c>
      <c r="E3" s="44">
        <v>196133000000</v>
      </c>
      <c r="F3" s="44">
        <v>11560586167.940001</v>
      </c>
      <c r="G3" s="44">
        <v>32162878863.049999</v>
      </c>
      <c r="H3" s="44">
        <v>484778701</v>
      </c>
      <c r="I3" s="44">
        <v>31678100162.049999</v>
      </c>
      <c r="J3" s="44">
        <v>164454899837.95001</v>
      </c>
    </row>
    <row r="4" spans="1:10" ht="45" x14ac:dyDescent="0.25">
      <c r="A4" s="46" t="s">
        <v>89</v>
      </c>
      <c r="B4" s="43" t="s">
        <v>34</v>
      </c>
      <c r="C4" s="44">
        <v>196133000000</v>
      </c>
      <c r="D4" s="45">
        <v>0</v>
      </c>
      <c r="E4" s="44">
        <v>196133000000</v>
      </c>
      <c r="F4" s="44">
        <v>11560586167.940001</v>
      </c>
      <c r="G4" s="44">
        <v>32162878863.049999</v>
      </c>
      <c r="H4" s="44">
        <v>484778701</v>
      </c>
      <c r="I4" s="44">
        <v>31678100162.049999</v>
      </c>
      <c r="J4" s="44">
        <v>164454899837.95001</v>
      </c>
    </row>
    <row r="5" spans="1:10" ht="18" x14ac:dyDescent="0.25">
      <c r="A5" s="43" t="s">
        <v>85</v>
      </c>
      <c r="B5" s="43" t="s">
        <v>35</v>
      </c>
      <c r="C5" s="44">
        <v>162579000000</v>
      </c>
      <c r="D5" s="45">
        <v>0</v>
      </c>
      <c r="E5" s="44">
        <v>162579000000</v>
      </c>
      <c r="F5" s="44">
        <v>11560563957.83</v>
      </c>
      <c r="G5" s="44">
        <v>32140491934.869999</v>
      </c>
      <c r="H5" s="44">
        <v>465963158</v>
      </c>
      <c r="I5" s="44">
        <v>31674528776.869999</v>
      </c>
      <c r="J5" s="44">
        <v>130904471223.13</v>
      </c>
    </row>
    <row r="6" spans="1:10" ht="36" x14ac:dyDescent="0.25">
      <c r="A6" s="43" t="s">
        <v>80</v>
      </c>
      <c r="B6" s="43" t="s">
        <v>36</v>
      </c>
      <c r="C6" s="44">
        <v>162579000000</v>
      </c>
      <c r="D6" s="45">
        <v>0</v>
      </c>
      <c r="E6" s="44">
        <v>162579000000</v>
      </c>
      <c r="F6" s="44">
        <v>11560563957.83</v>
      </c>
      <c r="G6" s="44">
        <v>32140491934.869999</v>
      </c>
      <c r="H6" s="44">
        <v>465963158</v>
      </c>
      <c r="I6" s="44">
        <v>31674528776.869999</v>
      </c>
      <c r="J6" s="44">
        <v>130904471223.13</v>
      </c>
    </row>
    <row r="7" spans="1:10" ht="36" x14ac:dyDescent="0.25">
      <c r="A7" s="43" t="s">
        <v>94</v>
      </c>
      <c r="B7" s="43" t="s">
        <v>37</v>
      </c>
      <c r="C7" s="44">
        <v>150479000000</v>
      </c>
      <c r="D7" s="44">
        <v>2142172138</v>
      </c>
      <c r="E7" s="44">
        <v>152621172138</v>
      </c>
      <c r="F7" s="44">
        <v>10922492022.049999</v>
      </c>
      <c r="G7" s="44">
        <v>29691576171.82</v>
      </c>
      <c r="H7" s="44">
        <v>429621631</v>
      </c>
      <c r="I7" s="44">
        <v>29261954540.82</v>
      </c>
      <c r="J7" s="44">
        <v>123359217597.17999</v>
      </c>
    </row>
    <row r="8" spans="1:10" ht="54" x14ac:dyDescent="0.25">
      <c r="A8" s="43" t="s">
        <v>95</v>
      </c>
      <c r="B8" s="43" t="s">
        <v>38</v>
      </c>
      <c r="C8" s="45">
        <v>0</v>
      </c>
      <c r="D8" s="45">
        <v>0</v>
      </c>
      <c r="E8" s="45">
        <v>0</v>
      </c>
      <c r="F8" s="44">
        <v>665900</v>
      </c>
      <c r="G8" s="44">
        <v>1649600</v>
      </c>
      <c r="H8" s="45">
        <v>0</v>
      </c>
      <c r="I8" s="44">
        <v>1649600</v>
      </c>
      <c r="J8" s="44">
        <v>-1649600</v>
      </c>
    </row>
    <row r="9" spans="1:10" ht="36" x14ac:dyDescent="0.25">
      <c r="A9" s="43" t="s">
        <v>96</v>
      </c>
      <c r="B9" s="43" t="s">
        <v>39</v>
      </c>
      <c r="C9" s="44">
        <v>23529519083</v>
      </c>
      <c r="D9" s="44">
        <v>81212306396</v>
      </c>
      <c r="E9" s="44">
        <v>104741825479</v>
      </c>
      <c r="F9" s="44">
        <v>7752853044</v>
      </c>
      <c r="G9" s="44">
        <v>19803984753.200001</v>
      </c>
      <c r="H9" s="44">
        <v>237261326</v>
      </c>
      <c r="I9" s="44">
        <v>19566723427.200001</v>
      </c>
      <c r="J9" s="44">
        <v>85175102051.800003</v>
      </c>
    </row>
    <row r="10" spans="1:10" ht="54" x14ac:dyDescent="0.25">
      <c r="A10" s="43" t="s">
        <v>97</v>
      </c>
      <c r="B10" s="43" t="s">
        <v>40</v>
      </c>
      <c r="C10" s="44">
        <v>105203176961</v>
      </c>
      <c r="D10" s="44">
        <v>-91855966644</v>
      </c>
      <c r="E10" s="44">
        <v>13347210317</v>
      </c>
      <c r="F10" s="44">
        <v>832815892</v>
      </c>
      <c r="G10" s="44">
        <v>2942090021</v>
      </c>
      <c r="H10" s="44">
        <v>180172805</v>
      </c>
      <c r="I10" s="44">
        <v>2761917216</v>
      </c>
      <c r="J10" s="44">
        <v>10585293101</v>
      </c>
    </row>
    <row r="11" spans="1:10" ht="54" x14ac:dyDescent="0.25">
      <c r="A11" s="43" t="s">
        <v>98</v>
      </c>
      <c r="B11" s="43" t="s">
        <v>41</v>
      </c>
      <c r="C11" s="44">
        <v>10164212370</v>
      </c>
      <c r="D11" s="44">
        <v>-44457373</v>
      </c>
      <c r="E11" s="44">
        <v>10119754997</v>
      </c>
      <c r="F11" s="44">
        <v>620705099.04999995</v>
      </c>
      <c r="G11" s="44">
        <v>1764785480.6199999</v>
      </c>
      <c r="H11" s="44">
        <v>3981522</v>
      </c>
      <c r="I11" s="44">
        <v>1760803958.6199999</v>
      </c>
      <c r="J11" s="44">
        <v>8358951038.3800001</v>
      </c>
    </row>
    <row r="12" spans="1:10" ht="54" x14ac:dyDescent="0.25">
      <c r="A12" s="43" t="s">
        <v>99</v>
      </c>
      <c r="B12" s="43" t="s">
        <v>42</v>
      </c>
      <c r="C12" s="44">
        <v>13724263724</v>
      </c>
      <c r="D12" s="44">
        <v>10688117620</v>
      </c>
      <c r="E12" s="44">
        <v>24412381344</v>
      </c>
      <c r="F12" s="44">
        <v>1715452087</v>
      </c>
      <c r="G12" s="44">
        <v>5179066317</v>
      </c>
      <c r="H12" s="44">
        <v>8205978</v>
      </c>
      <c r="I12" s="44">
        <v>5170860339</v>
      </c>
      <c r="J12" s="44">
        <v>19241521005</v>
      </c>
    </row>
    <row r="13" spans="1:10" ht="45" x14ac:dyDescent="0.25">
      <c r="A13" s="43" t="s">
        <v>100</v>
      </c>
      <c r="B13" s="43" t="s">
        <v>43</v>
      </c>
      <c r="C13" s="44">
        <v>7500000000</v>
      </c>
      <c r="D13" s="44">
        <v>2457827862</v>
      </c>
      <c r="E13" s="44">
        <v>9957827862</v>
      </c>
      <c r="F13" s="44">
        <v>637673335.77999997</v>
      </c>
      <c r="G13" s="44">
        <v>2446986832.0500002</v>
      </c>
      <c r="H13" s="44">
        <v>36311570</v>
      </c>
      <c r="I13" s="44">
        <v>2410675262.0500002</v>
      </c>
      <c r="J13" s="44">
        <v>7547152599.9499998</v>
      </c>
    </row>
    <row r="14" spans="1:10" ht="18" x14ac:dyDescent="0.25">
      <c r="A14" s="43" t="s">
        <v>101</v>
      </c>
      <c r="B14" s="43" t="s">
        <v>44</v>
      </c>
      <c r="C14" s="44">
        <v>9957827862</v>
      </c>
      <c r="D14" s="45">
        <v>0</v>
      </c>
      <c r="E14" s="44">
        <v>9957827862</v>
      </c>
      <c r="F14" s="44">
        <v>612709016.77999997</v>
      </c>
      <c r="G14" s="44">
        <v>2371588900.0500002</v>
      </c>
      <c r="H14" s="44">
        <v>36311570</v>
      </c>
      <c r="I14" s="44">
        <v>2335277330.0500002</v>
      </c>
      <c r="J14" s="44">
        <v>7622550531.9499998</v>
      </c>
    </row>
    <row r="15" spans="1:10" ht="27" x14ac:dyDescent="0.25">
      <c r="A15" s="43" t="s">
        <v>102</v>
      </c>
      <c r="B15" s="43" t="s">
        <v>103</v>
      </c>
      <c r="C15" s="45">
        <v>0</v>
      </c>
      <c r="D15" s="45">
        <v>0</v>
      </c>
      <c r="E15" s="45">
        <v>0</v>
      </c>
      <c r="F15" s="45">
        <v>0</v>
      </c>
      <c r="G15" s="44">
        <v>632706</v>
      </c>
      <c r="H15" s="45">
        <v>0</v>
      </c>
      <c r="I15" s="44">
        <v>632706</v>
      </c>
      <c r="J15" s="44">
        <v>-632706</v>
      </c>
    </row>
    <row r="16" spans="1:10" ht="27" x14ac:dyDescent="0.25">
      <c r="A16" s="43" t="s">
        <v>104</v>
      </c>
      <c r="B16" s="43" t="s">
        <v>45</v>
      </c>
      <c r="C16" s="45">
        <v>0</v>
      </c>
      <c r="D16" s="45">
        <v>0</v>
      </c>
      <c r="E16" s="45">
        <v>0</v>
      </c>
      <c r="F16" s="44">
        <v>27197758.780000001</v>
      </c>
      <c r="G16" s="44">
        <v>41617607.049999997</v>
      </c>
      <c r="H16" s="45">
        <v>0</v>
      </c>
      <c r="I16" s="44">
        <v>41617607.049999997</v>
      </c>
      <c r="J16" s="44">
        <v>-41617607.049999997</v>
      </c>
    </row>
    <row r="17" spans="1:10" ht="27" x14ac:dyDescent="0.25">
      <c r="A17" s="43" t="s">
        <v>105</v>
      </c>
      <c r="B17" s="43" t="s">
        <v>46</v>
      </c>
      <c r="C17" s="45">
        <v>0</v>
      </c>
      <c r="D17" s="45">
        <v>0</v>
      </c>
      <c r="E17" s="45">
        <v>0</v>
      </c>
      <c r="F17" s="44">
        <v>585511258</v>
      </c>
      <c r="G17" s="44">
        <v>2329338587</v>
      </c>
      <c r="H17" s="44">
        <v>36311570</v>
      </c>
      <c r="I17" s="44">
        <v>2293027017</v>
      </c>
      <c r="J17" s="44">
        <v>-2293027017</v>
      </c>
    </row>
    <row r="18" spans="1:10" ht="18" x14ac:dyDescent="0.25">
      <c r="A18" s="43" t="s">
        <v>106</v>
      </c>
      <c r="B18" s="43" t="s">
        <v>47</v>
      </c>
      <c r="C18" s="45">
        <v>0</v>
      </c>
      <c r="D18" s="45">
        <v>0</v>
      </c>
      <c r="E18" s="45">
        <v>0</v>
      </c>
      <c r="F18" s="44">
        <v>24964319</v>
      </c>
      <c r="G18" s="44">
        <v>75397932</v>
      </c>
      <c r="H18" s="45">
        <v>0</v>
      </c>
      <c r="I18" s="44">
        <v>75397932</v>
      </c>
      <c r="J18" s="44">
        <v>-75397932</v>
      </c>
    </row>
    <row r="19" spans="1:10" ht="27" x14ac:dyDescent="0.25">
      <c r="A19" s="43" t="s">
        <v>107</v>
      </c>
      <c r="B19" s="43" t="s">
        <v>48</v>
      </c>
      <c r="C19" s="45">
        <v>0</v>
      </c>
      <c r="D19" s="45">
        <v>0</v>
      </c>
      <c r="E19" s="45">
        <v>0</v>
      </c>
      <c r="F19" s="44">
        <v>398600</v>
      </c>
      <c r="G19" s="44">
        <v>1928931</v>
      </c>
      <c r="H19" s="44">
        <v>29957</v>
      </c>
      <c r="I19" s="44">
        <v>1898974</v>
      </c>
      <c r="J19" s="44">
        <v>-1898974</v>
      </c>
    </row>
    <row r="20" spans="1:10" ht="63" x14ac:dyDescent="0.25">
      <c r="A20" s="43" t="s">
        <v>108</v>
      </c>
      <c r="B20" s="43" t="s">
        <v>49</v>
      </c>
      <c r="C20" s="45">
        <v>0</v>
      </c>
      <c r="D20" s="45">
        <v>0</v>
      </c>
      <c r="E20" s="45">
        <v>0</v>
      </c>
      <c r="F20" s="44">
        <v>398600</v>
      </c>
      <c r="G20" s="44">
        <v>1928931</v>
      </c>
      <c r="H20" s="44">
        <v>29957</v>
      </c>
      <c r="I20" s="44">
        <v>1898974</v>
      </c>
      <c r="J20" s="44">
        <v>-1898974</v>
      </c>
    </row>
    <row r="21" spans="1:10" ht="36" x14ac:dyDescent="0.25">
      <c r="A21" s="43" t="s">
        <v>109</v>
      </c>
      <c r="B21" s="43" t="s">
        <v>50</v>
      </c>
      <c r="C21" s="45">
        <v>0</v>
      </c>
      <c r="D21" s="45">
        <v>0</v>
      </c>
      <c r="E21" s="45">
        <v>0</v>
      </c>
      <c r="F21" s="44">
        <v>20000</v>
      </c>
      <c r="G21" s="44">
        <v>55000</v>
      </c>
      <c r="H21" s="45">
        <v>0</v>
      </c>
      <c r="I21" s="44">
        <v>55000</v>
      </c>
      <c r="J21" s="44">
        <v>-55000</v>
      </c>
    </row>
    <row r="22" spans="1:10" ht="63" x14ac:dyDescent="0.25">
      <c r="A22" s="43" t="s">
        <v>110</v>
      </c>
      <c r="B22" s="43" t="s">
        <v>51</v>
      </c>
      <c r="C22" s="45">
        <v>0</v>
      </c>
      <c r="D22" s="45">
        <v>0</v>
      </c>
      <c r="E22" s="45">
        <v>0</v>
      </c>
      <c r="F22" s="44">
        <v>20000</v>
      </c>
      <c r="G22" s="44">
        <v>55000</v>
      </c>
      <c r="H22" s="45">
        <v>0</v>
      </c>
      <c r="I22" s="44">
        <v>55000</v>
      </c>
      <c r="J22" s="44">
        <v>-55000</v>
      </c>
    </row>
    <row r="23" spans="1:10" ht="63" x14ac:dyDescent="0.25">
      <c r="A23" s="43" t="s">
        <v>111</v>
      </c>
      <c r="B23" s="43" t="s">
        <v>52</v>
      </c>
      <c r="C23" s="45">
        <v>0</v>
      </c>
      <c r="D23" s="45">
        <v>0</v>
      </c>
      <c r="E23" s="45">
        <v>0</v>
      </c>
      <c r="F23" s="44">
        <v>20000</v>
      </c>
      <c r="G23" s="44">
        <v>55000</v>
      </c>
      <c r="H23" s="45">
        <v>0</v>
      </c>
      <c r="I23" s="44">
        <v>55000</v>
      </c>
      <c r="J23" s="44">
        <v>-55000</v>
      </c>
    </row>
    <row r="24" spans="1:10" ht="72" x14ac:dyDescent="0.25">
      <c r="A24" s="43" t="s">
        <v>112</v>
      </c>
      <c r="B24" s="43" t="s">
        <v>53</v>
      </c>
      <c r="C24" s="45">
        <v>0</v>
      </c>
      <c r="D24" s="45">
        <v>0</v>
      </c>
      <c r="E24" s="45">
        <v>0</v>
      </c>
      <c r="F24" s="44">
        <v>378600</v>
      </c>
      <c r="G24" s="44">
        <v>1873931</v>
      </c>
      <c r="H24" s="44">
        <v>29957</v>
      </c>
      <c r="I24" s="44">
        <v>1843974</v>
      </c>
      <c r="J24" s="44">
        <v>-1843974</v>
      </c>
    </row>
    <row r="25" spans="1:10" ht="144" x14ac:dyDescent="0.25">
      <c r="A25" s="43" t="s">
        <v>113</v>
      </c>
      <c r="B25" s="43" t="s">
        <v>54</v>
      </c>
      <c r="C25" s="45">
        <v>0</v>
      </c>
      <c r="D25" s="45">
        <v>0</v>
      </c>
      <c r="E25" s="45">
        <v>0</v>
      </c>
      <c r="F25" s="44">
        <v>378600</v>
      </c>
      <c r="G25" s="44">
        <v>1873931</v>
      </c>
      <c r="H25" s="44">
        <v>29957</v>
      </c>
      <c r="I25" s="44">
        <v>1843974</v>
      </c>
      <c r="J25" s="44">
        <v>-1843974</v>
      </c>
    </row>
    <row r="26" spans="1:10" ht="54" x14ac:dyDescent="0.25">
      <c r="A26" s="43" t="s">
        <v>114</v>
      </c>
      <c r="B26" s="43" t="s">
        <v>55</v>
      </c>
      <c r="C26" s="45">
        <v>0</v>
      </c>
      <c r="D26" s="45">
        <v>0</v>
      </c>
      <c r="E26" s="45">
        <v>0</v>
      </c>
      <c r="F26" s="44">
        <v>378600</v>
      </c>
      <c r="G26" s="44">
        <v>1873931</v>
      </c>
      <c r="H26" s="44">
        <v>29957</v>
      </c>
      <c r="I26" s="44">
        <v>1843974</v>
      </c>
      <c r="J26" s="44">
        <v>-1843974</v>
      </c>
    </row>
    <row r="27" spans="1:10" ht="27" x14ac:dyDescent="0.25">
      <c r="A27" s="43" t="s">
        <v>115</v>
      </c>
      <c r="B27" s="43" t="s">
        <v>56</v>
      </c>
      <c r="C27" s="44">
        <v>4600000000</v>
      </c>
      <c r="D27" s="44">
        <v>-4600000000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</row>
    <row r="28" spans="1:10" ht="18" x14ac:dyDescent="0.25">
      <c r="A28" s="43" t="s">
        <v>81</v>
      </c>
      <c r="B28" s="43" t="s">
        <v>57</v>
      </c>
      <c r="C28" s="44">
        <v>33554000000</v>
      </c>
      <c r="D28" s="45">
        <v>0</v>
      </c>
      <c r="E28" s="44">
        <v>33554000000</v>
      </c>
      <c r="F28" s="44">
        <v>22210.11</v>
      </c>
      <c r="G28" s="44">
        <v>22386928.18</v>
      </c>
      <c r="H28" s="44">
        <v>18815543</v>
      </c>
      <c r="I28" s="44">
        <v>3571385.18</v>
      </c>
      <c r="J28" s="44">
        <v>33550428614.82</v>
      </c>
    </row>
    <row r="29" spans="1:10" ht="36" x14ac:dyDescent="0.25">
      <c r="A29" s="43" t="s">
        <v>82</v>
      </c>
      <c r="B29" s="43" t="s">
        <v>58</v>
      </c>
      <c r="C29" s="44">
        <v>33554000000</v>
      </c>
      <c r="D29" s="45">
        <v>0</v>
      </c>
      <c r="E29" s="44">
        <v>33554000000</v>
      </c>
      <c r="F29" s="45">
        <v>0</v>
      </c>
      <c r="G29" s="45">
        <v>0</v>
      </c>
      <c r="H29" s="45">
        <v>0</v>
      </c>
      <c r="I29" s="45">
        <v>0</v>
      </c>
      <c r="J29" s="44">
        <v>33554000000</v>
      </c>
    </row>
    <row r="30" spans="1:10" ht="36" x14ac:dyDescent="0.25">
      <c r="A30" s="43" t="s">
        <v>83</v>
      </c>
      <c r="B30" s="43" t="s">
        <v>59</v>
      </c>
      <c r="C30" s="45">
        <v>0</v>
      </c>
      <c r="D30" s="45">
        <v>0</v>
      </c>
      <c r="E30" s="45">
        <v>0</v>
      </c>
      <c r="F30" s="44">
        <v>22210.11</v>
      </c>
      <c r="G30" s="44">
        <v>61435.18</v>
      </c>
      <c r="H30" s="45">
        <v>0</v>
      </c>
      <c r="I30" s="44">
        <v>61435.18</v>
      </c>
      <c r="J30" s="44">
        <v>-61435.18</v>
      </c>
    </row>
    <row r="31" spans="1:10" ht="27" x14ac:dyDescent="0.25">
      <c r="A31" s="43" t="s">
        <v>116</v>
      </c>
      <c r="B31" s="43" t="s">
        <v>60</v>
      </c>
      <c r="C31" s="45">
        <v>0</v>
      </c>
      <c r="D31" s="45">
        <v>0</v>
      </c>
      <c r="E31" s="45">
        <v>0</v>
      </c>
      <c r="F31" s="44">
        <v>22210.11</v>
      </c>
      <c r="G31" s="44">
        <v>61435.18</v>
      </c>
      <c r="H31" s="45">
        <v>0</v>
      </c>
      <c r="I31" s="44">
        <v>61435.18</v>
      </c>
      <c r="J31" s="44">
        <v>-61435.18</v>
      </c>
    </row>
    <row r="32" spans="1:10" x14ac:dyDescent="0.25">
      <c r="A32" s="43" t="s">
        <v>117</v>
      </c>
      <c r="B32" s="43" t="s">
        <v>61</v>
      </c>
      <c r="C32" s="45">
        <v>0</v>
      </c>
      <c r="D32" s="45">
        <v>0</v>
      </c>
      <c r="E32" s="45">
        <v>0</v>
      </c>
      <c r="F32" s="44">
        <v>22210.11</v>
      </c>
      <c r="G32" s="44">
        <v>61435.18</v>
      </c>
      <c r="H32" s="45">
        <v>0</v>
      </c>
      <c r="I32" s="44">
        <v>61435.18</v>
      </c>
      <c r="J32" s="44">
        <v>-61435.18</v>
      </c>
    </row>
    <row r="33" spans="1:10" ht="72" x14ac:dyDescent="0.25">
      <c r="A33" s="43" t="s">
        <v>118</v>
      </c>
      <c r="B33" s="43" t="s">
        <v>62</v>
      </c>
      <c r="C33" s="45">
        <v>0</v>
      </c>
      <c r="D33" s="45">
        <v>0</v>
      </c>
      <c r="E33" s="45">
        <v>0</v>
      </c>
      <c r="F33" s="44">
        <v>22210.11</v>
      </c>
      <c r="G33" s="44">
        <v>61435.18</v>
      </c>
      <c r="H33" s="45">
        <v>0</v>
      </c>
      <c r="I33" s="44">
        <v>61435.18</v>
      </c>
      <c r="J33" s="44">
        <v>-61435.18</v>
      </c>
    </row>
    <row r="34" spans="1:10" ht="54" x14ac:dyDescent="0.25">
      <c r="A34" s="43" t="s">
        <v>119</v>
      </c>
      <c r="B34" s="43" t="s">
        <v>120</v>
      </c>
      <c r="C34" s="45">
        <v>0</v>
      </c>
      <c r="D34" s="45">
        <v>0</v>
      </c>
      <c r="E34" s="45">
        <v>0</v>
      </c>
      <c r="F34" s="45">
        <v>0</v>
      </c>
      <c r="G34" s="44">
        <v>22325493</v>
      </c>
      <c r="H34" s="44">
        <v>18815543</v>
      </c>
      <c r="I34" s="44">
        <v>3509950</v>
      </c>
      <c r="J34" s="44">
        <v>-3509950</v>
      </c>
    </row>
    <row r="35" spans="1:10" x14ac:dyDescent="0.25">
      <c r="A35" s="43" t="s">
        <v>121</v>
      </c>
      <c r="B35" s="43" t="s">
        <v>122</v>
      </c>
      <c r="C35" s="45">
        <v>0</v>
      </c>
      <c r="D35" s="45">
        <v>0</v>
      </c>
      <c r="E35" s="45">
        <v>0</v>
      </c>
      <c r="F35" s="45">
        <v>0</v>
      </c>
      <c r="G35" s="44">
        <v>22325493</v>
      </c>
      <c r="H35" s="44">
        <v>18815543</v>
      </c>
      <c r="I35" s="44">
        <v>3509950</v>
      </c>
      <c r="J35" s="44">
        <v>-3509950</v>
      </c>
    </row>
    <row r="36" spans="1:10" ht="36" x14ac:dyDescent="0.25">
      <c r="A36" s="43" t="s">
        <v>123</v>
      </c>
      <c r="B36" s="43" t="s">
        <v>124</v>
      </c>
      <c r="C36" s="45">
        <v>0</v>
      </c>
      <c r="D36" s="45">
        <v>0</v>
      </c>
      <c r="E36" s="45">
        <v>0</v>
      </c>
      <c r="F36" s="45">
        <v>0</v>
      </c>
      <c r="G36" s="44">
        <v>19715543</v>
      </c>
      <c r="H36" s="44">
        <v>18815543</v>
      </c>
      <c r="I36" s="44">
        <v>900000</v>
      </c>
      <c r="J36" s="44">
        <v>-900000</v>
      </c>
    </row>
    <row r="37" spans="1:10" ht="36" x14ac:dyDescent="0.25">
      <c r="A37" s="43" t="s">
        <v>125</v>
      </c>
      <c r="B37" s="43" t="s">
        <v>126</v>
      </c>
      <c r="C37" s="45">
        <v>0</v>
      </c>
      <c r="D37" s="45">
        <v>0</v>
      </c>
      <c r="E37" s="45">
        <v>0</v>
      </c>
      <c r="F37" s="45">
        <v>0</v>
      </c>
      <c r="G37" s="44">
        <v>2609950</v>
      </c>
      <c r="H37" s="45">
        <v>0</v>
      </c>
      <c r="I37" s="44">
        <v>2609950</v>
      </c>
      <c r="J37" s="44">
        <v>-2609950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G2" sqref="G2"/>
    </sheetView>
  </sheetViews>
  <sheetFormatPr baseColWidth="10" defaultRowHeight="15" x14ac:dyDescent="0.25"/>
  <cols>
    <col min="3" max="3" width="14.7109375" bestFit="1" customWidth="1"/>
    <col min="4" max="4" width="14.42578125" bestFit="1" customWidth="1"/>
    <col min="5" max="5" width="14.7109375" bestFit="1" customWidth="1"/>
    <col min="6" max="6" width="13.28515625" bestFit="1" customWidth="1"/>
    <col min="7" max="7" width="14.140625" bestFit="1" customWidth="1"/>
    <col min="8" max="8" width="12" bestFit="1" customWidth="1"/>
    <col min="9" max="9" width="14.140625" bestFit="1" customWidth="1"/>
    <col min="10" max="10" width="14.42578125" bestFit="1" customWidth="1"/>
  </cols>
  <sheetData>
    <row r="1" spans="1:10" ht="37.5" x14ac:dyDescent="0.25">
      <c r="A1" s="8" t="s">
        <v>93</v>
      </c>
      <c r="B1" s="8" t="s">
        <v>25</v>
      </c>
      <c r="C1" s="8" t="s">
        <v>26</v>
      </c>
      <c r="D1" s="8" t="s">
        <v>27</v>
      </c>
      <c r="E1" s="8" t="s">
        <v>28</v>
      </c>
      <c r="F1" s="8" t="s">
        <v>29</v>
      </c>
      <c r="G1" s="8" t="s">
        <v>30</v>
      </c>
      <c r="H1" s="8" t="s">
        <v>31</v>
      </c>
      <c r="I1" s="8" t="s">
        <v>32</v>
      </c>
      <c r="J1" s="8" t="s">
        <v>33</v>
      </c>
    </row>
    <row r="2" spans="1:10" ht="45" x14ac:dyDescent="0.25">
      <c r="A2" s="6">
        <v>3</v>
      </c>
      <c r="B2" s="6" t="s">
        <v>34</v>
      </c>
      <c r="C2" s="10">
        <v>196133000000</v>
      </c>
      <c r="D2" s="9">
        <v>0</v>
      </c>
      <c r="E2" s="10">
        <v>196133000000</v>
      </c>
      <c r="F2" s="10">
        <v>4841609059.9499998</v>
      </c>
      <c r="G2" s="10">
        <v>37004487923</v>
      </c>
      <c r="H2" s="10">
        <v>571716030</v>
      </c>
      <c r="I2" s="10">
        <v>36432771893</v>
      </c>
      <c r="J2" s="10">
        <v>159700228107</v>
      </c>
    </row>
    <row r="3" spans="1:10" ht="45" x14ac:dyDescent="0.25">
      <c r="A3" s="19" t="s">
        <v>79</v>
      </c>
      <c r="B3" s="6" t="s">
        <v>34</v>
      </c>
      <c r="C3" s="10">
        <v>196133000000</v>
      </c>
      <c r="D3" s="9">
        <v>0</v>
      </c>
      <c r="E3" s="10">
        <v>196133000000</v>
      </c>
      <c r="F3" s="10">
        <v>4841609059.9499998</v>
      </c>
      <c r="G3" s="10">
        <v>37004487923</v>
      </c>
      <c r="H3" s="10">
        <v>571716030</v>
      </c>
      <c r="I3" s="10">
        <v>36432771893</v>
      </c>
      <c r="J3" s="10">
        <v>159700228107</v>
      </c>
    </row>
    <row r="4" spans="1:10" ht="45" x14ac:dyDescent="0.25">
      <c r="A4" s="19" t="s">
        <v>89</v>
      </c>
      <c r="B4" s="6" t="s">
        <v>34</v>
      </c>
      <c r="C4" s="10">
        <v>196133000000</v>
      </c>
      <c r="D4" s="9">
        <v>0</v>
      </c>
      <c r="E4" s="10">
        <v>196133000000</v>
      </c>
      <c r="F4" s="10">
        <v>4841609059.9499998</v>
      </c>
      <c r="G4" s="10">
        <v>37004487923</v>
      </c>
      <c r="H4" s="10">
        <v>571716030</v>
      </c>
      <c r="I4" s="10">
        <v>36432771893</v>
      </c>
      <c r="J4" s="10">
        <v>159700228107</v>
      </c>
    </row>
    <row r="5" spans="1:10" ht="18" x14ac:dyDescent="0.25">
      <c r="A5" s="6" t="s">
        <v>85</v>
      </c>
      <c r="B5" s="6" t="s">
        <v>35</v>
      </c>
      <c r="C5" s="10">
        <v>162579000000</v>
      </c>
      <c r="D5" s="9">
        <v>0</v>
      </c>
      <c r="E5" s="10">
        <v>162579000000</v>
      </c>
      <c r="F5" s="10">
        <v>4789783624.2299995</v>
      </c>
      <c r="G5" s="10">
        <v>36930275559.099998</v>
      </c>
      <c r="H5" s="10">
        <v>552900487</v>
      </c>
      <c r="I5" s="10">
        <v>36377375072.099998</v>
      </c>
      <c r="J5" s="10">
        <v>126201624927.89999</v>
      </c>
    </row>
    <row r="6" spans="1:10" ht="36" x14ac:dyDescent="0.25">
      <c r="A6" s="6" t="s">
        <v>80</v>
      </c>
      <c r="B6" s="6" t="s">
        <v>36</v>
      </c>
      <c r="C6" s="10">
        <v>162579000000</v>
      </c>
      <c r="D6" s="9">
        <v>0</v>
      </c>
      <c r="E6" s="10">
        <v>162579000000</v>
      </c>
      <c r="F6" s="10">
        <v>4789783624.2299995</v>
      </c>
      <c r="G6" s="10">
        <v>36930275559.099998</v>
      </c>
      <c r="H6" s="10">
        <v>552900487</v>
      </c>
      <c r="I6" s="10">
        <v>36377375072.099998</v>
      </c>
      <c r="J6" s="10">
        <v>126201624927.89999</v>
      </c>
    </row>
    <row r="7" spans="1:10" ht="36" x14ac:dyDescent="0.25">
      <c r="A7" s="6" t="s">
        <v>94</v>
      </c>
      <c r="B7" s="6" t="s">
        <v>37</v>
      </c>
      <c r="C7" s="10">
        <v>150479000000</v>
      </c>
      <c r="D7" s="10">
        <v>2142172138</v>
      </c>
      <c r="E7" s="10">
        <v>152621172138</v>
      </c>
      <c r="F7" s="10">
        <v>4503737095.2299995</v>
      </c>
      <c r="G7" s="10">
        <v>34195313267.049999</v>
      </c>
      <c r="H7" s="10">
        <v>516558960</v>
      </c>
      <c r="I7" s="10">
        <v>33678754307.049999</v>
      </c>
      <c r="J7" s="10">
        <v>118942417830.95</v>
      </c>
    </row>
    <row r="8" spans="1:10" ht="54" x14ac:dyDescent="0.25">
      <c r="A8" s="6" t="s">
        <v>95</v>
      </c>
      <c r="B8" s="6" t="s">
        <v>38</v>
      </c>
      <c r="C8" s="9">
        <v>0</v>
      </c>
      <c r="D8" s="9">
        <v>0</v>
      </c>
      <c r="E8" s="9">
        <v>0</v>
      </c>
      <c r="F8" s="10">
        <v>99180</v>
      </c>
      <c r="G8" s="10">
        <v>1748780</v>
      </c>
      <c r="H8" s="9">
        <v>0</v>
      </c>
      <c r="I8" s="10">
        <v>1748780</v>
      </c>
      <c r="J8" s="10">
        <v>-1748780</v>
      </c>
    </row>
    <row r="9" spans="1:10" ht="36" x14ac:dyDescent="0.25">
      <c r="A9" s="6" t="s">
        <v>96</v>
      </c>
      <c r="B9" s="6" t="s">
        <v>39</v>
      </c>
      <c r="C9" s="10">
        <v>23529519083</v>
      </c>
      <c r="D9" s="10">
        <v>81212306396</v>
      </c>
      <c r="E9" s="10">
        <v>104741825479</v>
      </c>
      <c r="F9" s="10">
        <v>2034736458</v>
      </c>
      <c r="G9" s="10">
        <v>21838721211.200001</v>
      </c>
      <c r="H9" s="10">
        <v>321902451</v>
      </c>
      <c r="I9" s="10">
        <v>21516818760.200001</v>
      </c>
      <c r="J9" s="10">
        <v>83225006718.800003</v>
      </c>
    </row>
    <row r="10" spans="1:10" ht="54" x14ac:dyDescent="0.25">
      <c r="A10" s="6" t="s">
        <v>97</v>
      </c>
      <c r="B10" s="6" t="s">
        <v>40</v>
      </c>
      <c r="C10" s="10">
        <v>105203176961</v>
      </c>
      <c r="D10" s="10">
        <v>-91855966644</v>
      </c>
      <c r="E10" s="10">
        <v>13347210317</v>
      </c>
      <c r="F10" s="10">
        <v>356229203</v>
      </c>
      <c r="G10" s="10">
        <v>3298319224</v>
      </c>
      <c r="H10" s="10">
        <v>180172805</v>
      </c>
      <c r="I10" s="10">
        <v>3118146419</v>
      </c>
      <c r="J10" s="10">
        <v>10229063898</v>
      </c>
    </row>
    <row r="11" spans="1:10" ht="54" x14ac:dyDescent="0.25">
      <c r="A11" s="6" t="s">
        <v>98</v>
      </c>
      <c r="B11" s="6" t="s">
        <v>41</v>
      </c>
      <c r="C11" s="10">
        <v>10164212370</v>
      </c>
      <c r="D11" s="10">
        <v>-44457373</v>
      </c>
      <c r="E11" s="10">
        <v>10119754997</v>
      </c>
      <c r="F11" s="10">
        <v>446004377.23000002</v>
      </c>
      <c r="G11" s="10">
        <v>2210789857.8499999</v>
      </c>
      <c r="H11" s="10">
        <v>3981522</v>
      </c>
      <c r="I11" s="10">
        <v>2206808335.8499999</v>
      </c>
      <c r="J11" s="10">
        <v>7912946661.1499996</v>
      </c>
    </row>
    <row r="12" spans="1:10" ht="54" x14ac:dyDescent="0.25">
      <c r="A12" s="6" t="s">
        <v>99</v>
      </c>
      <c r="B12" s="6" t="s">
        <v>42</v>
      </c>
      <c r="C12" s="10">
        <v>13724263724</v>
      </c>
      <c r="D12" s="10">
        <v>10688117620</v>
      </c>
      <c r="E12" s="10">
        <v>24412381344</v>
      </c>
      <c r="F12" s="10">
        <v>1666667877</v>
      </c>
      <c r="G12" s="10">
        <v>6845734194</v>
      </c>
      <c r="H12" s="10">
        <v>10502182</v>
      </c>
      <c r="I12" s="10">
        <v>6835232012</v>
      </c>
      <c r="J12" s="10">
        <v>17577149332</v>
      </c>
    </row>
    <row r="13" spans="1:10" ht="45" x14ac:dyDescent="0.25">
      <c r="A13" s="6" t="s">
        <v>100</v>
      </c>
      <c r="B13" s="6" t="s">
        <v>43</v>
      </c>
      <c r="C13" s="10">
        <v>7500000000</v>
      </c>
      <c r="D13" s="10">
        <v>2457827862</v>
      </c>
      <c r="E13" s="10">
        <v>9957827862</v>
      </c>
      <c r="F13" s="10">
        <v>285986963</v>
      </c>
      <c r="G13" s="10">
        <v>2732973795.0500002</v>
      </c>
      <c r="H13" s="10">
        <v>36311570</v>
      </c>
      <c r="I13" s="10">
        <v>2696662225.0500002</v>
      </c>
      <c r="J13" s="10">
        <v>7261165636.9499998</v>
      </c>
    </row>
    <row r="14" spans="1:10" ht="18" x14ac:dyDescent="0.25">
      <c r="A14" s="6" t="s">
        <v>101</v>
      </c>
      <c r="B14" s="6" t="s">
        <v>44</v>
      </c>
      <c r="C14" s="10">
        <v>9957827862</v>
      </c>
      <c r="D14" s="9">
        <v>0</v>
      </c>
      <c r="E14" s="10">
        <v>9957827862</v>
      </c>
      <c r="F14" s="10">
        <v>263816585</v>
      </c>
      <c r="G14" s="10">
        <v>2635405485.0500002</v>
      </c>
      <c r="H14" s="10">
        <v>36311570</v>
      </c>
      <c r="I14" s="10">
        <v>2599093915.0500002</v>
      </c>
      <c r="J14" s="10">
        <v>7358733946.9499998</v>
      </c>
    </row>
    <row r="15" spans="1:10" ht="27" x14ac:dyDescent="0.25">
      <c r="A15" s="6" t="s">
        <v>102</v>
      </c>
      <c r="B15" s="6" t="s">
        <v>103</v>
      </c>
      <c r="C15" s="9">
        <v>0</v>
      </c>
      <c r="D15" s="9">
        <v>0</v>
      </c>
      <c r="E15" s="9">
        <v>0</v>
      </c>
      <c r="F15" s="9">
        <v>0</v>
      </c>
      <c r="G15" s="10">
        <v>632706</v>
      </c>
      <c r="H15" s="9">
        <v>0</v>
      </c>
      <c r="I15" s="10">
        <v>632706</v>
      </c>
      <c r="J15" s="10">
        <v>-632706</v>
      </c>
    </row>
    <row r="16" spans="1:10" ht="27" x14ac:dyDescent="0.25">
      <c r="A16" s="6" t="s">
        <v>104</v>
      </c>
      <c r="B16" s="6" t="s">
        <v>45</v>
      </c>
      <c r="C16" s="9">
        <v>0</v>
      </c>
      <c r="D16" s="9">
        <v>0</v>
      </c>
      <c r="E16" s="9">
        <v>0</v>
      </c>
      <c r="F16" s="9">
        <v>0</v>
      </c>
      <c r="G16" s="10">
        <v>41617607.049999997</v>
      </c>
      <c r="H16" s="9">
        <v>0</v>
      </c>
      <c r="I16" s="10">
        <v>41617607.049999997</v>
      </c>
      <c r="J16" s="10">
        <v>-41617607.049999997</v>
      </c>
    </row>
    <row r="17" spans="1:10" ht="27" x14ac:dyDescent="0.25">
      <c r="A17" s="6" t="s">
        <v>105</v>
      </c>
      <c r="B17" s="6" t="s">
        <v>46</v>
      </c>
      <c r="C17" s="9">
        <v>0</v>
      </c>
      <c r="D17" s="9">
        <v>0</v>
      </c>
      <c r="E17" s="9">
        <v>0</v>
      </c>
      <c r="F17" s="10">
        <v>263816585</v>
      </c>
      <c r="G17" s="10">
        <v>2593155172</v>
      </c>
      <c r="H17" s="10">
        <v>36311570</v>
      </c>
      <c r="I17" s="10">
        <v>2556843602</v>
      </c>
      <c r="J17" s="10">
        <v>-2556843602</v>
      </c>
    </row>
    <row r="18" spans="1:10" ht="18" x14ac:dyDescent="0.25">
      <c r="A18" s="6" t="s">
        <v>106</v>
      </c>
      <c r="B18" s="6" t="s">
        <v>47</v>
      </c>
      <c r="C18" s="9">
        <v>0</v>
      </c>
      <c r="D18" s="9">
        <v>0</v>
      </c>
      <c r="E18" s="9">
        <v>0</v>
      </c>
      <c r="F18" s="10">
        <v>22170378</v>
      </c>
      <c r="G18" s="10">
        <v>97568310</v>
      </c>
      <c r="H18" s="9">
        <v>0</v>
      </c>
      <c r="I18" s="10">
        <v>97568310</v>
      </c>
      <c r="J18" s="10">
        <v>-97568310</v>
      </c>
    </row>
    <row r="19" spans="1:10" ht="27" x14ac:dyDescent="0.25">
      <c r="A19" s="6" t="s">
        <v>107</v>
      </c>
      <c r="B19" s="6" t="s">
        <v>48</v>
      </c>
      <c r="C19" s="9">
        <v>0</v>
      </c>
      <c r="D19" s="9">
        <v>0</v>
      </c>
      <c r="E19" s="9">
        <v>0</v>
      </c>
      <c r="F19" s="10">
        <v>59566</v>
      </c>
      <c r="G19" s="10">
        <v>1988497</v>
      </c>
      <c r="H19" s="10">
        <v>29957</v>
      </c>
      <c r="I19" s="10">
        <v>1958540</v>
      </c>
      <c r="J19" s="10">
        <v>-1958540</v>
      </c>
    </row>
    <row r="20" spans="1:10" ht="63" x14ac:dyDescent="0.25">
      <c r="A20" s="6" t="s">
        <v>108</v>
      </c>
      <c r="B20" s="6" t="s">
        <v>49</v>
      </c>
      <c r="C20" s="9">
        <v>0</v>
      </c>
      <c r="D20" s="9">
        <v>0</v>
      </c>
      <c r="E20" s="9">
        <v>0</v>
      </c>
      <c r="F20" s="10">
        <v>59566</v>
      </c>
      <c r="G20" s="10">
        <v>1988497</v>
      </c>
      <c r="H20" s="10">
        <v>29957</v>
      </c>
      <c r="I20" s="10">
        <v>1958540</v>
      </c>
      <c r="J20" s="10">
        <v>-1958540</v>
      </c>
    </row>
    <row r="21" spans="1:10" ht="36" x14ac:dyDescent="0.25">
      <c r="A21" s="6" t="s">
        <v>109</v>
      </c>
      <c r="B21" s="6" t="s">
        <v>50</v>
      </c>
      <c r="C21" s="9">
        <v>0</v>
      </c>
      <c r="D21" s="9">
        <v>0</v>
      </c>
      <c r="E21" s="9">
        <v>0</v>
      </c>
      <c r="F21" s="10">
        <v>23000</v>
      </c>
      <c r="G21" s="10">
        <v>78000</v>
      </c>
      <c r="H21" s="9">
        <v>0</v>
      </c>
      <c r="I21" s="10">
        <v>78000</v>
      </c>
      <c r="J21" s="10">
        <v>-78000</v>
      </c>
    </row>
    <row r="22" spans="1:10" ht="63" x14ac:dyDescent="0.25">
      <c r="A22" s="6" t="s">
        <v>110</v>
      </c>
      <c r="B22" s="6" t="s">
        <v>51</v>
      </c>
      <c r="C22" s="9">
        <v>0</v>
      </c>
      <c r="D22" s="9">
        <v>0</v>
      </c>
      <c r="E22" s="9">
        <v>0</v>
      </c>
      <c r="F22" s="10">
        <v>23000</v>
      </c>
      <c r="G22" s="10">
        <v>78000</v>
      </c>
      <c r="H22" s="9">
        <v>0</v>
      </c>
      <c r="I22" s="10">
        <v>78000</v>
      </c>
      <c r="J22" s="10">
        <v>-78000</v>
      </c>
    </row>
    <row r="23" spans="1:10" ht="63" x14ac:dyDescent="0.25">
      <c r="A23" s="6" t="s">
        <v>111</v>
      </c>
      <c r="B23" s="6" t="s">
        <v>52</v>
      </c>
      <c r="C23" s="9">
        <v>0</v>
      </c>
      <c r="D23" s="9">
        <v>0</v>
      </c>
      <c r="E23" s="9">
        <v>0</v>
      </c>
      <c r="F23" s="10">
        <v>23000</v>
      </c>
      <c r="G23" s="10">
        <v>78000</v>
      </c>
      <c r="H23" s="9">
        <v>0</v>
      </c>
      <c r="I23" s="10">
        <v>78000</v>
      </c>
      <c r="J23" s="10">
        <v>-78000</v>
      </c>
    </row>
    <row r="24" spans="1:10" ht="72" x14ac:dyDescent="0.25">
      <c r="A24" s="6" t="s">
        <v>112</v>
      </c>
      <c r="B24" s="6" t="s">
        <v>53</v>
      </c>
      <c r="C24" s="9">
        <v>0</v>
      </c>
      <c r="D24" s="9">
        <v>0</v>
      </c>
      <c r="E24" s="9">
        <v>0</v>
      </c>
      <c r="F24" s="10">
        <v>36566</v>
      </c>
      <c r="G24" s="10">
        <v>1910497</v>
      </c>
      <c r="H24" s="10">
        <v>29957</v>
      </c>
      <c r="I24" s="10">
        <v>1880540</v>
      </c>
      <c r="J24" s="10">
        <v>-1880540</v>
      </c>
    </row>
    <row r="25" spans="1:10" ht="144" x14ac:dyDescent="0.25">
      <c r="A25" s="6" t="s">
        <v>113</v>
      </c>
      <c r="B25" s="6" t="s">
        <v>54</v>
      </c>
      <c r="C25" s="9">
        <v>0</v>
      </c>
      <c r="D25" s="9">
        <v>0</v>
      </c>
      <c r="E25" s="9">
        <v>0</v>
      </c>
      <c r="F25" s="10">
        <v>36566</v>
      </c>
      <c r="G25" s="10">
        <v>1910497</v>
      </c>
      <c r="H25" s="10">
        <v>29957</v>
      </c>
      <c r="I25" s="10">
        <v>1880540</v>
      </c>
      <c r="J25" s="10">
        <v>-1880540</v>
      </c>
    </row>
    <row r="26" spans="1:10" ht="54" x14ac:dyDescent="0.25">
      <c r="A26" s="6" t="s">
        <v>114</v>
      </c>
      <c r="B26" s="6" t="s">
        <v>55</v>
      </c>
      <c r="C26" s="9">
        <v>0</v>
      </c>
      <c r="D26" s="9">
        <v>0</v>
      </c>
      <c r="E26" s="9">
        <v>0</v>
      </c>
      <c r="F26" s="10">
        <v>36566</v>
      </c>
      <c r="G26" s="10">
        <v>1910497</v>
      </c>
      <c r="H26" s="10">
        <v>29957</v>
      </c>
      <c r="I26" s="10">
        <v>1880540</v>
      </c>
      <c r="J26" s="10">
        <v>-1880540</v>
      </c>
    </row>
    <row r="27" spans="1:10" ht="27" x14ac:dyDescent="0.25">
      <c r="A27" s="6" t="s">
        <v>115</v>
      </c>
      <c r="B27" s="6" t="s">
        <v>56</v>
      </c>
      <c r="C27" s="10">
        <v>4600000000</v>
      </c>
      <c r="D27" s="10">
        <v>-4600000000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ht="18" x14ac:dyDescent="0.25">
      <c r="A28" s="6" t="s">
        <v>81</v>
      </c>
      <c r="B28" s="6" t="s">
        <v>57</v>
      </c>
      <c r="C28" s="10">
        <v>33554000000</v>
      </c>
      <c r="D28" s="9">
        <v>0</v>
      </c>
      <c r="E28" s="10">
        <v>33554000000</v>
      </c>
      <c r="F28" s="10">
        <v>51825435.719999999</v>
      </c>
      <c r="G28" s="10">
        <v>74212363.900000006</v>
      </c>
      <c r="H28" s="10">
        <v>18815543</v>
      </c>
      <c r="I28" s="10">
        <v>55396820.899999999</v>
      </c>
      <c r="J28" s="10">
        <v>33498603179.099998</v>
      </c>
    </row>
    <row r="29" spans="1:10" ht="36" x14ac:dyDescent="0.25">
      <c r="A29" s="6" t="s">
        <v>82</v>
      </c>
      <c r="B29" s="6" t="s">
        <v>58</v>
      </c>
      <c r="C29" s="10">
        <v>33554000000</v>
      </c>
      <c r="D29" s="9">
        <v>0</v>
      </c>
      <c r="E29" s="10">
        <v>33554000000</v>
      </c>
      <c r="F29" s="9">
        <v>0</v>
      </c>
      <c r="G29" s="9">
        <v>0</v>
      </c>
      <c r="H29" s="9">
        <v>0</v>
      </c>
      <c r="I29" s="9">
        <v>0</v>
      </c>
      <c r="J29" s="10">
        <v>33554000000</v>
      </c>
    </row>
    <row r="30" spans="1:10" ht="36" x14ac:dyDescent="0.25">
      <c r="A30" s="6" t="s">
        <v>83</v>
      </c>
      <c r="B30" s="6" t="s">
        <v>59</v>
      </c>
      <c r="C30" s="9">
        <v>0</v>
      </c>
      <c r="D30" s="9">
        <v>0</v>
      </c>
      <c r="E30" s="9">
        <v>0</v>
      </c>
      <c r="F30" s="10">
        <v>22477.72</v>
      </c>
      <c r="G30" s="10">
        <v>83912.9</v>
      </c>
      <c r="H30" s="9">
        <v>0</v>
      </c>
      <c r="I30" s="10">
        <v>83912.9</v>
      </c>
      <c r="J30" s="10">
        <v>-83912.9</v>
      </c>
    </row>
    <row r="31" spans="1:10" ht="27" x14ac:dyDescent="0.25">
      <c r="A31" s="6" t="s">
        <v>116</v>
      </c>
      <c r="B31" s="6" t="s">
        <v>60</v>
      </c>
      <c r="C31" s="9">
        <v>0</v>
      </c>
      <c r="D31" s="9">
        <v>0</v>
      </c>
      <c r="E31" s="9">
        <v>0</v>
      </c>
      <c r="F31" s="10">
        <v>22477.72</v>
      </c>
      <c r="G31" s="10">
        <v>83912.9</v>
      </c>
      <c r="H31" s="9">
        <v>0</v>
      </c>
      <c r="I31" s="10">
        <v>83912.9</v>
      </c>
      <c r="J31" s="10">
        <v>-83912.9</v>
      </c>
    </row>
    <row r="32" spans="1:10" x14ac:dyDescent="0.25">
      <c r="A32" s="6" t="s">
        <v>117</v>
      </c>
      <c r="B32" s="6" t="s">
        <v>61</v>
      </c>
      <c r="C32" s="9">
        <v>0</v>
      </c>
      <c r="D32" s="9">
        <v>0</v>
      </c>
      <c r="E32" s="9">
        <v>0</v>
      </c>
      <c r="F32" s="10">
        <v>22477.72</v>
      </c>
      <c r="G32" s="10">
        <v>83912.9</v>
      </c>
      <c r="H32" s="9">
        <v>0</v>
      </c>
      <c r="I32" s="10">
        <v>83912.9</v>
      </c>
      <c r="J32" s="10">
        <v>-83912.9</v>
      </c>
    </row>
    <row r="33" spans="1:10" ht="72" x14ac:dyDescent="0.25">
      <c r="A33" s="6" t="s">
        <v>118</v>
      </c>
      <c r="B33" s="6" t="s">
        <v>62</v>
      </c>
      <c r="C33" s="9">
        <v>0</v>
      </c>
      <c r="D33" s="9">
        <v>0</v>
      </c>
      <c r="E33" s="9">
        <v>0</v>
      </c>
      <c r="F33" s="10">
        <v>22477.72</v>
      </c>
      <c r="G33" s="10">
        <v>83912.9</v>
      </c>
      <c r="H33" s="9">
        <v>0</v>
      </c>
      <c r="I33" s="10">
        <v>83912.9</v>
      </c>
      <c r="J33" s="10">
        <v>-83912.9</v>
      </c>
    </row>
    <row r="34" spans="1:10" ht="54" x14ac:dyDescent="0.25">
      <c r="A34" s="6" t="s">
        <v>119</v>
      </c>
      <c r="B34" s="6" t="s">
        <v>120</v>
      </c>
      <c r="C34" s="9">
        <v>0</v>
      </c>
      <c r="D34" s="9">
        <v>0</v>
      </c>
      <c r="E34" s="9">
        <v>0</v>
      </c>
      <c r="F34" s="10">
        <v>51802958</v>
      </c>
      <c r="G34" s="10">
        <v>74128451</v>
      </c>
      <c r="H34" s="10">
        <v>18815543</v>
      </c>
      <c r="I34" s="10">
        <v>55312908</v>
      </c>
      <c r="J34" s="10">
        <v>-55312908</v>
      </c>
    </row>
    <row r="35" spans="1:10" x14ac:dyDescent="0.25">
      <c r="A35" s="6" t="s">
        <v>121</v>
      </c>
      <c r="B35" s="6" t="s">
        <v>122</v>
      </c>
      <c r="C35" s="9">
        <v>0</v>
      </c>
      <c r="D35" s="9">
        <v>0</v>
      </c>
      <c r="E35" s="9">
        <v>0</v>
      </c>
      <c r="F35" s="10">
        <v>51802958</v>
      </c>
      <c r="G35" s="10">
        <v>74128451</v>
      </c>
      <c r="H35" s="10">
        <v>18815543</v>
      </c>
      <c r="I35" s="10">
        <v>55312908</v>
      </c>
      <c r="J35" s="10">
        <v>-55312908</v>
      </c>
    </row>
    <row r="36" spans="1:10" ht="36" x14ac:dyDescent="0.25">
      <c r="A36" s="6" t="s">
        <v>123</v>
      </c>
      <c r="B36" s="6" t="s">
        <v>124</v>
      </c>
      <c r="C36" s="9">
        <v>0</v>
      </c>
      <c r="D36" s="9">
        <v>0</v>
      </c>
      <c r="E36" s="9">
        <v>0</v>
      </c>
      <c r="F36" s="10">
        <v>45721501</v>
      </c>
      <c r="G36" s="10">
        <v>65437044</v>
      </c>
      <c r="H36" s="10">
        <v>18815543</v>
      </c>
      <c r="I36" s="10">
        <v>46621501</v>
      </c>
      <c r="J36" s="10">
        <v>-46621501</v>
      </c>
    </row>
    <row r="37" spans="1:10" ht="36" x14ac:dyDescent="0.25">
      <c r="A37" s="6" t="s">
        <v>125</v>
      </c>
      <c r="B37" s="6" t="s">
        <v>126</v>
      </c>
      <c r="C37" s="9">
        <v>0</v>
      </c>
      <c r="D37" s="9">
        <v>0</v>
      </c>
      <c r="E37" s="9">
        <v>0</v>
      </c>
      <c r="F37" s="10">
        <v>6081457</v>
      </c>
      <c r="G37" s="10">
        <v>8691407</v>
      </c>
      <c r="H37" s="9">
        <v>0</v>
      </c>
      <c r="I37" s="10">
        <v>8691407</v>
      </c>
      <c r="J37" s="10">
        <v>-8691407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opLeftCell="L1" workbookViewId="0">
      <selection activeCell="Q2" sqref="Q2"/>
    </sheetView>
  </sheetViews>
  <sheetFormatPr baseColWidth="10" defaultRowHeight="15" x14ac:dyDescent="0.25"/>
  <cols>
    <col min="1" max="11" width="0" hidden="1" customWidth="1"/>
    <col min="12" max="12" width="18.28515625" customWidth="1"/>
    <col min="14" max="14" width="14.7109375" bestFit="1" customWidth="1"/>
    <col min="15" max="15" width="16.140625" bestFit="1" customWidth="1"/>
    <col min="16" max="16" width="14.7109375" bestFit="1" customWidth="1"/>
    <col min="17" max="17" width="13.28515625" bestFit="1" customWidth="1"/>
    <col min="18" max="20" width="15.85546875" bestFit="1" customWidth="1"/>
    <col min="21" max="21" width="15.7109375" bestFit="1" customWidth="1"/>
  </cols>
  <sheetData>
    <row r="1" spans="1:21" ht="28.5" customHeight="1" x14ac:dyDescent="0.25">
      <c r="A1" s="47" t="s">
        <v>15</v>
      </c>
      <c r="B1" s="47" t="s">
        <v>16</v>
      </c>
      <c r="C1" s="47" t="s">
        <v>17</v>
      </c>
      <c r="D1" s="47" t="s">
        <v>18</v>
      </c>
      <c r="E1" s="47" t="s">
        <v>19</v>
      </c>
      <c r="F1" s="47" t="s">
        <v>20</v>
      </c>
      <c r="G1" s="47" t="s">
        <v>21</v>
      </c>
      <c r="H1" s="47" t="s">
        <v>22</v>
      </c>
      <c r="I1" s="47" t="s">
        <v>23</v>
      </c>
      <c r="J1" s="47" t="s">
        <v>24</v>
      </c>
      <c r="K1" s="47" t="s">
        <v>91</v>
      </c>
      <c r="L1" s="47" t="s">
        <v>146</v>
      </c>
      <c r="M1" s="52" t="s">
        <v>25</v>
      </c>
      <c r="N1" s="52" t="s">
        <v>26</v>
      </c>
      <c r="O1" s="47" t="s">
        <v>27</v>
      </c>
      <c r="P1" s="47" t="s">
        <v>28</v>
      </c>
      <c r="Q1" s="52" t="s">
        <v>29</v>
      </c>
      <c r="R1" s="47" t="s">
        <v>30</v>
      </c>
      <c r="S1" s="47" t="s">
        <v>31</v>
      </c>
      <c r="T1" s="47" t="s">
        <v>32</v>
      </c>
      <c r="U1" s="47" t="s">
        <v>33</v>
      </c>
    </row>
    <row r="2" spans="1:21" ht="15" customHeight="1" x14ac:dyDescent="0.25">
      <c r="A2" s="48" t="s">
        <v>127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>
        <v>3</v>
      </c>
      <c r="M2" s="48" t="s">
        <v>34</v>
      </c>
      <c r="N2" s="53">
        <v>196133000000</v>
      </c>
      <c r="O2" s="49">
        <v>0</v>
      </c>
      <c r="P2" s="51">
        <v>196133000000</v>
      </c>
      <c r="Q2" s="53">
        <v>6059022157.79</v>
      </c>
      <c r="R2" s="51">
        <v>43063510080.790001</v>
      </c>
      <c r="S2" s="51">
        <v>589794150</v>
      </c>
      <c r="T2" s="51">
        <v>42473715930.790001</v>
      </c>
      <c r="U2" s="51">
        <v>153659284069.20999</v>
      </c>
    </row>
    <row r="3" spans="1:21" ht="15" customHeight="1" x14ac:dyDescent="0.25">
      <c r="A3" s="48" t="s">
        <v>127</v>
      </c>
      <c r="B3" s="48" t="s">
        <v>128</v>
      </c>
      <c r="C3" s="48"/>
      <c r="D3" s="48"/>
      <c r="E3" s="48"/>
      <c r="F3" s="48"/>
      <c r="G3" s="48"/>
      <c r="H3" s="48"/>
      <c r="I3" s="48"/>
      <c r="J3" s="48"/>
      <c r="K3" s="48"/>
      <c r="L3" s="50" t="s">
        <v>79</v>
      </c>
      <c r="M3" s="48" t="s">
        <v>34</v>
      </c>
      <c r="N3" s="53">
        <v>196133000000</v>
      </c>
      <c r="O3" s="49">
        <v>0</v>
      </c>
      <c r="P3" s="51">
        <v>196133000000</v>
      </c>
      <c r="Q3" s="53">
        <v>6059022157.79</v>
      </c>
      <c r="R3" s="51">
        <v>43063510080.790001</v>
      </c>
      <c r="S3" s="51">
        <v>589794150</v>
      </c>
      <c r="T3" s="51">
        <v>42473715930.790001</v>
      </c>
      <c r="U3" s="51">
        <v>153659284069.20999</v>
      </c>
    </row>
    <row r="4" spans="1:21" ht="15" customHeight="1" x14ac:dyDescent="0.25">
      <c r="A4" s="48" t="s">
        <v>127</v>
      </c>
      <c r="B4" s="48" t="s">
        <v>128</v>
      </c>
      <c r="C4" s="48" t="s">
        <v>129</v>
      </c>
      <c r="D4" s="48"/>
      <c r="E4" s="48"/>
      <c r="F4" s="48"/>
      <c r="G4" s="48"/>
      <c r="H4" s="48"/>
      <c r="I4" s="48"/>
      <c r="J4" s="48"/>
      <c r="K4" s="48"/>
      <c r="L4" s="50" t="s">
        <v>89</v>
      </c>
      <c r="M4" s="48" t="s">
        <v>34</v>
      </c>
      <c r="N4" s="53">
        <v>196133000000</v>
      </c>
      <c r="O4" s="49">
        <v>0</v>
      </c>
      <c r="P4" s="51">
        <v>196133000000</v>
      </c>
      <c r="Q4" s="53">
        <v>6059022157.79</v>
      </c>
      <c r="R4" s="51">
        <v>43063510080.790001</v>
      </c>
      <c r="S4" s="51">
        <v>589794150</v>
      </c>
      <c r="T4" s="51">
        <v>42473715930.790001</v>
      </c>
      <c r="U4" s="51">
        <v>153659284069.20999</v>
      </c>
    </row>
    <row r="5" spans="1:21" ht="15" customHeight="1" x14ac:dyDescent="0.25">
      <c r="A5" s="48" t="s">
        <v>127</v>
      </c>
      <c r="B5" s="48" t="s">
        <v>128</v>
      </c>
      <c r="C5" s="48" t="s">
        <v>129</v>
      </c>
      <c r="D5" s="48" t="s">
        <v>128</v>
      </c>
      <c r="E5" s="48"/>
      <c r="F5" s="48"/>
      <c r="G5" s="48"/>
      <c r="H5" s="48"/>
      <c r="I5" s="48"/>
      <c r="J5" s="48"/>
      <c r="K5" s="48"/>
      <c r="L5" s="48" t="s">
        <v>85</v>
      </c>
      <c r="M5" s="48" t="s">
        <v>35</v>
      </c>
      <c r="N5" s="53">
        <v>162579000000</v>
      </c>
      <c r="O5" s="49">
        <v>0</v>
      </c>
      <c r="P5" s="51">
        <v>162579000000</v>
      </c>
      <c r="Q5" s="53">
        <v>6059448643.79</v>
      </c>
      <c r="R5" s="51">
        <v>42989724202.889999</v>
      </c>
      <c r="S5" s="51">
        <v>570978607</v>
      </c>
      <c r="T5" s="51">
        <v>42418745595.889999</v>
      </c>
      <c r="U5" s="51">
        <v>120160254404.11</v>
      </c>
    </row>
    <row r="6" spans="1:21" ht="15" customHeight="1" x14ac:dyDescent="0.25">
      <c r="A6" s="48" t="s">
        <v>127</v>
      </c>
      <c r="B6" s="48" t="s">
        <v>128</v>
      </c>
      <c r="C6" s="48" t="s">
        <v>129</v>
      </c>
      <c r="D6" s="48" t="s">
        <v>128</v>
      </c>
      <c r="E6" s="48" t="s">
        <v>130</v>
      </c>
      <c r="F6" s="48"/>
      <c r="G6" s="48"/>
      <c r="H6" s="48"/>
      <c r="I6" s="48"/>
      <c r="J6" s="48"/>
      <c r="K6" s="48"/>
      <c r="L6" s="48" t="s">
        <v>80</v>
      </c>
      <c r="M6" s="48" t="s">
        <v>36</v>
      </c>
      <c r="N6" s="53">
        <v>162579000000</v>
      </c>
      <c r="O6" s="49">
        <v>0</v>
      </c>
      <c r="P6" s="51">
        <v>162579000000</v>
      </c>
      <c r="Q6" s="53">
        <v>6059448643.79</v>
      </c>
      <c r="R6" s="51">
        <v>42989724202.889999</v>
      </c>
      <c r="S6" s="51">
        <v>570978607</v>
      </c>
      <c r="T6" s="51">
        <v>42418745595.889999</v>
      </c>
      <c r="U6" s="51">
        <v>120160254404.11</v>
      </c>
    </row>
    <row r="7" spans="1:21" ht="15" customHeight="1" x14ac:dyDescent="0.25">
      <c r="A7" s="48" t="s">
        <v>127</v>
      </c>
      <c r="B7" s="48" t="s">
        <v>128</v>
      </c>
      <c r="C7" s="48" t="s">
        <v>129</v>
      </c>
      <c r="D7" s="48" t="s">
        <v>128</v>
      </c>
      <c r="E7" s="48" t="s">
        <v>130</v>
      </c>
      <c r="F7" s="48" t="s">
        <v>131</v>
      </c>
      <c r="G7" s="48"/>
      <c r="H7" s="48"/>
      <c r="I7" s="48"/>
      <c r="J7" s="48"/>
      <c r="K7" s="48"/>
      <c r="L7" s="48" t="s">
        <v>94</v>
      </c>
      <c r="M7" s="48" t="s">
        <v>37</v>
      </c>
      <c r="N7" s="53">
        <v>150479000000</v>
      </c>
      <c r="O7" s="51">
        <v>2142172138</v>
      </c>
      <c r="P7" s="51">
        <v>152621172138</v>
      </c>
      <c r="Q7" s="53">
        <v>5647504237.8199997</v>
      </c>
      <c r="R7" s="51">
        <v>39842817504.870003</v>
      </c>
      <c r="S7" s="51">
        <v>534428334</v>
      </c>
      <c r="T7" s="51">
        <v>39308389170.870003</v>
      </c>
      <c r="U7" s="51">
        <v>113312782967.13</v>
      </c>
    </row>
    <row r="8" spans="1:21" ht="15" customHeight="1" x14ac:dyDescent="0.25">
      <c r="A8" s="48" t="s">
        <v>127</v>
      </c>
      <c r="B8" s="48" t="s">
        <v>128</v>
      </c>
      <c r="C8" s="48" t="s">
        <v>129</v>
      </c>
      <c r="D8" s="48" t="s">
        <v>128</v>
      </c>
      <c r="E8" s="48" t="s">
        <v>130</v>
      </c>
      <c r="F8" s="48" t="s">
        <v>131</v>
      </c>
      <c r="G8" s="48" t="s">
        <v>132</v>
      </c>
      <c r="H8" s="48"/>
      <c r="I8" s="48"/>
      <c r="J8" s="48"/>
      <c r="K8" s="48"/>
      <c r="L8" s="48" t="s">
        <v>95</v>
      </c>
      <c r="M8" s="48" t="s">
        <v>38</v>
      </c>
      <c r="N8" s="48">
        <v>0</v>
      </c>
      <c r="O8" s="49">
        <v>0</v>
      </c>
      <c r="P8" s="49">
        <v>0</v>
      </c>
      <c r="Q8" s="53">
        <v>161730</v>
      </c>
      <c r="R8" s="51">
        <v>1910510</v>
      </c>
      <c r="S8" s="49">
        <v>0</v>
      </c>
      <c r="T8" s="51">
        <v>1910510</v>
      </c>
      <c r="U8" s="51">
        <v>-1910510</v>
      </c>
    </row>
    <row r="9" spans="1:21" ht="15" customHeight="1" x14ac:dyDescent="0.25">
      <c r="A9" s="48" t="s">
        <v>127</v>
      </c>
      <c r="B9" s="48" t="s">
        <v>128</v>
      </c>
      <c r="C9" s="48" t="s">
        <v>129</v>
      </c>
      <c r="D9" s="48" t="s">
        <v>128</v>
      </c>
      <c r="E9" s="48" t="s">
        <v>130</v>
      </c>
      <c r="F9" s="48" t="s">
        <v>131</v>
      </c>
      <c r="G9" s="48" t="s">
        <v>133</v>
      </c>
      <c r="H9" s="48"/>
      <c r="I9" s="48"/>
      <c r="J9" s="48"/>
      <c r="K9" s="48"/>
      <c r="L9" s="48" t="s">
        <v>96</v>
      </c>
      <c r="M9" s="48" t="s">
        <v>39</v>
      </c>
      <c r="N9" s="53">
        <v>23529519083</v>
      </c>
      <c r="O9" s="51">
        <v>81212306396</v>
      </c>
      <c r="P9" s="51">
        <v>104741825479</v>
      </c>
      <c r="Q9" s="53">
        <v>2852208033</v>
      </c>
      <c r="R9" s="51">
        <v>24690929244.200001</v>
      </c>
      <c r="S9" s="51">
        <v>338307593</v>
      </c>
      <c r="T9" s="51">
        <v>24352621651.200001</v>
      </c>
      <c r="U9" s="51">
        <v>80389203827.800003</v>
      </c>
    </row>
    <row r="10" spans="1:21" ht="15" customHeight="1" x14ac:dyDescent="0.25">
      <c r="A10" s="48" t="s">
        <v>127</v>
      </c>
      <c r="B10" s="48" t="s">
        <v>128</v>
      </c>
      <c r="C10" s="48" t="s">
        <v>129</v>
      </c>
      <c r="D10" s="48" t="s">
        <v>128</v>
      </c>
      <c r="E10" s="48" t="s">
        <v>130</v>
      </c>
      <c r="F10" s="48" t="s">
        <v>131</v>
      </c>
      <c r="G10" s="48" t="s">
        <v>134</v>
      </c>
      <c r="H10" s="48"/>
      <c r="I10" s="48"/>
      <c r="J10" s="48"/>
      <c r="K10" s="48"/>
      <c r="L10" s="48" t="s">
        <v>97</v>
      </c>
      <c r="M10" s="48" t="s">
        <v>40</v>
      </c>
      <c r="N10" s="53">
        <v>105203176961</v>
      </c>
      <c r="O10" s="51">
        <v>-91855966644</v>
      </c>
      <c r="P10" s="51">
        <v>13347210317</v>
      </c>
      <c r="Q10" s="53">
        <v>670376979</v>
      </c>
      <c r="R10" s="51">
        <v>3968696203</v>
      </c>
      <c r="S10" s="51">
        <v>180172805</v>
      </c>
      <c r="T10" s="51">
        <v>3788523398</v>
      </c>
      <c r="U10" s="51">
        <v>9558686919</v>
      </c>
    </row>
    <row r="11" spans="1:21" ht="15" customHeight="1" x14ac:dyDescent="0.25">
      <c r="A11" s="48" t="s">
        <v>127</v>
      </c>
      <c r="B11" s="48" t="s">
        <v>128</v>
      </c>
      <c r="C11" s="48" t="s">
        <v>129</v>
      </c>
      <c r="D11" s="48" t="s">
        <v>128</v>
      </c>
      <c r="E11" s="48" t="s">
        <v>130</v>
      </c>
      <c r="F11" s="48" t="s">
        <v>131</v>
      </c>
      <c r="G11" s="48" t="s">
        <v>135</v>
      </c>
      <c r="H11" s="48"/>
      <c r="I11" s="48"/>
      <c r="J11" s="48"/>
      <c r="K11" s="48"/>
      <c r="L11" s="48" t="s">
        <v>98</v>
      </c>
      <c r="M11" s="48" t="s">
        <v>41</v>
      </c>
      <c r="N11" s="53">
        <v>10164212370</v>
      </c>
      <c r="O11" s="51">
        <v>-44457373</v>
      </c>
      <c r="P11" s="51">
        <v>10119754997</v>
      </c>
      <c r="Q11" s="53">
        <v>452932183.81999999</v>
      </c>
      <c r="R11" s="51">
        <v>2663722041.6700001</v>
      </c>
      <c r="S11" s="51">
        <v>3981522</v>
      </c>
      <c r="T11" s="51">
        <v>2659740519.6700001</v>
      </c>
      <c r="U11" s="51">
        <v>7460014477.3299999</v>
      </c>
    </row>
    <row r="12" spans="1:21" ht="15" customHeight="1" x14ac:dyDescent="0.25">
      <c r="A12" s="48" t="s">
        <v>127</v>
      </c>
      <c r="B12" s="48" t="s">
        <v>128</v>
      </c>
      <c r="C12" s="48" t="s">
        <v>129</v>
      </c>
      <c r="D12" s="48" t="s">
        <v>128</v>
      </c>
      <c r="E12" s="48" t="s">
        <v>130</v>
      </c>
      <c r="F12" s="48" t="s">
        <v>131</v>
      </c>
      <c r="G12" s="48" t="s">
        <v>136</v>
      </c>
      <c r="H12" s="48"/>
      <c r="I12" s="48"/>
      <c r="J12" s="48"/>
      <c r="K12" s="48"/>
      <c r="L12" s="48" t="s">
        <v>99</v>
      </c>
      <c r="M12" s="48" t="s">
        <v>42</v>
      </c>
      <c r="N12" s="53">
        <v>13724263724</v>
      </c>
      <c r="O12" s="51">
        <v>10688117620</v>
      </c>
      <c r="P12" s="51">
        <v>24412381344</v>
      </c>
      <c r="Q12" s="53">
        <v>1671825312</v>
      </c>
      <c r="R12" s="51">
        <v>8517559506</v>
      </c>
      <c r="S12" s="51">
        <v>11966414</v>
      </c>
      <c r="T12" s="51">
        <v>8505593092</v>
      </c>
      <c r="U12" s="51">
        <v>15906788252</v>
      </c>
    </row>
    <row r="13" spans="1:21" ht="15" customHeight="1" x14ac:dyDescent="0.25">
      <c r="A13" s="48" t="s">
        <v>127</v>
      </c>
      <c r="B13" s="48" t="s">
        <v>128</v>
      </c>
      <c r="C13" s="48" t="s">
        <v>129</v>
      </c>
      <c r="D13" s="48" t="s">
        <v>128</v>
      </c>
      <c r="E13" s="48" t="s">
        <v>130</v>
      </c>
      <c r="F13" s="48" t="s">
        <v>127</v>
      </c>
      <c r="G13" s="48"/>
      <c r="H13" s="48"/>
      <c r="I13" s="48"/>
      <c r="J13" s="48"/>
      <c r="K13" s="48"/>
      <c r="L13" s="48" t="s">
        <v>100</v>
      </c>
      <c r="M13" s="48" t="s">
        <v>43</v>
      </c>
      <c r="N13" s="53">
        <v>7500000000</v>
      </c>
      <c r="O13" s="51">
        <v>2457827862</v>
      </c>
      <c r="P13" s="51">
        <v>9957827862</v>
      </c>
      <c r="Q13" s="53">
        <v>411646817.97000003</v>
      </c>
      <c r="R13" s="51">
        <v>3144620613.02</v>
      </c>
      <c r="S13" s="51">
        <v>36520316</v>
      </c>
      <c r="T13" s="51">
        <v>3108100297.02</v>
      </c>
      <c r="U13" s="51">
        <v>6849727564.9799995</v>
      </c>
    </row>
    <row r="14" spans="1:21" ht="15" customHeight="1" x14ac:dyDescent="0.25">
      <c r="A14" s="48" t="s">
        <v>127</v>
      </c>
      <c r="B14" s="48" t="s">
        <v>128</v>
      </c>
      <c r="C14" s="48" t="s">
        <v>129</v>
      </c>
      <c r="D14" s="48" t="s">
        <v>128</v>
      </c>
      <c r="E14" s="48" t="s">
        <v>130</v>
      </c>
      <c r="F14" s="48" t="s">
        <v>127</v>
      </c>
      <c r="G14" s="48" t="s">
        <v>129</v>
      </c>
      <c r="H14" s="48"/>
      <c r="I14" s="48"/>
      <c r="J14" s="48"/>
      <c r="K14" s="48"/>
      <c r="L14" s="48" t="s">
        <v>101</v>
      </c>
      <c r="M14" s="48" t="s">
        <v>44</v>
      </c>
      <c r="N14" s="53">
        <v>9957827862</v>
      </c>
      <c r="O14" s="49">
        <v>0</v>
      </c>
      <c r="P14" s="51">
        <v>9957827862</v>
      </c>
      <c r="Q14" s="53">
        <v>381969924.97000003</v>
      </c>
      <c r="R14" s="51">
        <v>3017375410.02</v>
      </c>
      <c r="S14" s="51">
        <v>36520316</v>
      </c>
      <c r="T14" s="51">
        <v>2980855094.02</v>
      </c>
      <c r="U14" s="51">
        <v>6976972767.9799995</v>
      </c>
    </row>
    <row r="15" spans="1:21" ht="15" customHeight="1" x14ac:dyDescent="0.25">
      <c r="A15" s="48" t="s">
        <v>127</v>
      </c>
      <c r="B15" s="48" t="s">
        <v>128</v>
      </c>
      <c r="C15" s="48" t="s">
        <v>129</v>
      </c>
      <c r="D15" s="48" t="s">
        <v>128</v>
      </c>
      <c r="E15" s="48" t="s">
        <v>130</v>
      </c>
      <c r="F15" s="48" t="s">
        <v>127</v>
      </c>
      <c r="G15" s="48" t="s">
        <v>129</v>
      </c>
      <c r="H15" s="48" t="s">
        <v>137</v>
      </c>
      <c r="I15" s="48"/>
      <c r="J15" s="48"/>
      <c r="K15" s="48"/>
      <c r="L15" s="48" t="s">
        <v>102</v>
      </c>
      <c r="M15" s="48" t="s">
        <v>103</v>
      </c>
      <c r="N15" s="48">
        <v>0</v>
      </c>
      <c r="O15" s="49">
        <v>0</v>
      </c>
      <c r="P15" s="49">
        <v>0</v>
      </c>
      <c r="Q15" s="48">
        <v>0</v>
      </c>
      <c r="R15" s="51">
        <v>632706</v>
      </c>
      <c r="S15" s="49">
        <v>0</v>
      </c>
      <c r="T15" s="51">
        <v>632706</v>
      </c>
      <c r="U15" s="51">
        <v>-632706</v>
      </c>
    </row>
    <row r="16" spans="1:21" ht="15" customHeight="1" x14ac:dyDescent="0.25">
      <c r="A16" s="48" t="s">
        <v>127</v>
      </c>
      <c r="B16" s="48" t="s">
        <v>128</v>
      </c>
      <c r="C16" s="48" t="s">
        <v>129</v>
      </c>
      <c r="D16" s="48" t="s">
        <v>128</v>
      </c>
      <c r="E16" s="48" t="s">
        <v>130</v>
      </c>
      <c r="F16" s="48" t="s">
        <v>127</v>
      </c>
      <c r="G16" s="48" t="s">
        <v>129</v>
      </c>
      <c r="H16" s="48" t="s">
        <v>138</v>
      </c>
      <c r="I16" s="48"/>
      <c r="J16" s="48"/>
      <c r="K16" s="48"/>
      <c r="L16" s="48" t="s">
        <v>104</v>
      </c>
      <c r="M16" s="48" t="s">
        <v>45</v>
      </c>
      <c r="N16" s="48">
        <v>0</v>
      </c>
      <c r="O16" s="49">
        <v>0</v>
      </c>
      <c r="P16" s="49">
        <v>0</v>
      </c>
      <c r="Q16" s="53">
        <v>3214785</v>
      </c>
      <c r="R16" s="51">
        <v>44832392.049999997</v>
      </c>
      <c r="S16" s="49">
        <v>0</v>
      </c>
      <c r="T16" s="51">
        <v>44832392.049999997</v>
      </c>
      <c r="U16" s="51">
        <v>-44832392.049999997</v>
      </c>
    </row>
    <row r="17" spans="1:21" ht="15" customHeight="1" x14ac:dyDescent="0.25">
      <c r="A17" s="48" t="s">
        <v>127</v>
      </c>
      <c r="B17" s="48" t="s">
        <v>128</v>
      </c>
      <c r="C17" s="48" t="s">
        <v>129</v>
      </c>
      <c r="D17" s="48" t="s">
        <v>128</v>
      </c>
      <c r="E17" s="48" t="s">
        <v>130</v>
      </c>
      <c r="F17" s="48" t="s">
        <v>127</v>
      </c>
      <c r="G17" s="48" t="s">
        <v>129</v>
      </c>
      <c r="H17" s="48" t="s">
        <v>139</v>
      </c>
      <c r="I17" s="48"/>
      <c r="J17" s="48"/>
      <c r="K17" s="48"/>
      <c r="L17" s="48" t="s">
        <v>105</v>
      </c>
      <c r="M17" s="48" t="s">
        <v>46</v>
      </c>
      <c r="N17" s="48">
        <v>0</v>
      </c>
      <c r="O17" s="49">
        <v>0</v>
      </c>
      <c r="P17" s="49">
        <v>0</v>
      </c>
      <c r="Q17" s="53">
        <v>378755139.97000003</v>
      </c>
      <c r="R17" s="51">
        <v>2971910311.9699998</v>
      </c>
      <c r="S17" s="51">
        <v>36520316</v>
      </c>
      <c r="T17" s="51">
        <v>2935389995.9699998</v>
      </c>
      <c r="U17" s="51">
        <v>-2935389995.9699998</v>
      </c>
    </row>
    <row r="18" spans="1:21" ht="15" customHeight="1" x14ac:dyDescent="0.25">
      <c r="A18" s="48" t="s">
        <v>127</v>
      </c>
      <c r="B18" s="48" t="s">
        <v>128</v>
      </c>
      <c r="C18" s="48" t="s">
        <v>129</v>
      </c>
      <c r="D18" s="48" t="s">
        <v>128</v>
      </c>
      <c r="E18" s="48" t="s">
        <v>130</v>
      </c>
      <c r="F18" s="48" t="s">
        <v>127</v>
      </c>
      <c r="G18" s="48" t="s">
        <v>130</v>
      </c>
      <c r="H18" s="48"/>
      <c r="I18" s="48"/>
      <c r="J18" s="48"/>
      <c r="K18" s="48"/>
      <c r="L18" s="48" t="s">
        <v>106</v>
      </c>
      <c r="M18" s="48" t="s">
        <v>47</v>
      </c>
      <c r="N18" s="48">
        <v>0</v>
      </c>
      <c r="O18" s="49">
        <v>0</v>
      </c>
      <c r="P18" s="49">
        <v>0</v>
      </c>
      <c r="Q18" s="53">
        <v>29676893</v>
      </c>
      <c r="R18" s="51">
        <v>127245203</v>
      </c>
      <c r="S18" s="49">
        <v>0</v>
      </c>
      <c r="T18" s="51">
        <v>127245203</v>
      </c>
      <c r="U18" s="51">
        <v>-127245203</v>
      </c>
    </row>
    <row r="19" spans="1:21" ht="15" customHeight="1" x14ac:dyDescent="0.25">
      <c r="A19" s="48" t="s">
        <v>127</v>
      </c>
      <c r="B19" s="48" t="s">
        <v>128</v>
      </c>
      <c r="C19" s="48" t="s">
        <v>129</v>
      </c>
      <c r="D19" s="48" t="s">
        <v>128</v>
      </c>
      <c r="E19" s="48" t="s">
        <v>130</v>
      </c>
      <c r="F19" s="48" t="s">
        <v>140</v>
      </c>
      <c r="G19" s="48"/>
      <c r="H19" s="48"/>
      <c r="I19" s="48"/>
      <c r="J19" s="48"/>
      <c r="K19" s="48"/>
      <c r="L19" s="48" t="s">
        <v>107</v>
      </c>
      <c r="M19" s="48" t="s">
        <v>48</v>
      </c>
      <c r="N19" s="48">
        <v>0</v>
      </c>
      <c r="O19" s="49">
        <v>0</v>
      </c>
      <c r="P19" s="49">
        <v>0</v>
      </c>
      <c r="Q19" s="53">
        <v>297588</v>
      </c>
      <c r="R19" s="51">
        <v>2286085</v>
      </c>
      <c r="S19" s="51">
        <v>29957</v>
      </c>
      <c r="T19" s="51">
        <v>2256128</v>
      </c>
      <c r="U19" s="51">
        <v>-2256128</v>
      </c>
    </row>
    <row r="20" spans="1:21" ht="15" customHeight="1" x14ac:dyDescent="0.25">
      <c r="A20" s="48" t="s">
        <v>127</v>
      </c>
      <c r="B20" s="48" t="s">
        <v>128</v>
      </c>
      <c r="C20" s="48" t="s">
        <v>129</v>
      </c>
      <c r="D20" s="48" t="s">
        <v>128</v>
      </c>
      <c r="E20" s="48" t="s">
        <v>130</v>
      </c>
      <c r="F20" s="48" t="s">
        <v>140</v>
      </c>
      <c r="G20" s="48" t="s">
        <v>130</v>
      </c>
      <c r="H20" s="48"/>
      <c r="I20" s="48"/>
      <c r="J20" s="48"/>
      <c r="K20" s="48"/>
      <c r="L20" s="48" t="s">
        <v>108</v>
      </c>
      <c r="M20" s="48" t="s">
        <v>49</v>
      </c>
      <c r="N20" s="48">
        <v>0</v>
      </c>
      <c r="O20" s="49">
        <v>0</v>
      </c>
      <c r="P20" s="49">
        <v>0</v>
      </c>
      <c r="Q20" s="53">
        <v>297588</v>
      </c>
      <c r="R20" s="51">
        <v>2286085</v>
      </c>
      <c r="S20" s="51">
        <v>29957</v>
      </c>
      <c r="T20" s="51">
        <v>2256128</v>
      </c>
      <c r="U20" s="51">
        <v>-2256128</v>
      </c>
    </row>
    <row r="21" spans="1:21" ht="15" customHeight="1" x14ac:dyDescent="0.25">
      <c r="A21" s="48" t="s">
        <v>127</v>
      </c>
      <c r="B21" s="48" t="s">
        <v>128</v>
      </c>
      <c r="C21" s="48" t="s">
        <v>129</v>
      </c>
      <c r="D21" s="48" t="s">
        <v>128</v>
      </c>
      <c r="E21" s="48" t="s">
        <v>130</v>
      </c>
      <c r="F21" s="48" t="s">
        <v>140</v>
      </c>
      <c r="G21" s="48" t="s">
        <v>130</v>
      </c>
      <c r="H21" s="48" t="s">
        <v>138</v>
      </c>
      <c r="I21" s="48"/>
      <c r="J21" s="48"/>
      <c r="K21" s="48"/>
      <c r="L21" s="48" t="s">
        <v>109</v>
      </c>
      <c r="M21" s="48" t="s">
        <v>50</v>
      </c>
      <c r="N21" s="48">
        <v>0</v>
      </c>
      <c r="O21" s="49">
        <v>0</v>
      </c>
      <c r="P21" s="49">
        <v>0</v>
      </c>
      <c r="Q21" s="53">
        <v>5000</v>
      </c>
      <c r="R21" s="51">
        <v>83000</v>
      </c>
      <c r="S21" s="49">
        <v>0</v>
      </c>
      <c r="T21" s="51">
        <v>83000</v>
      </c>
      <c r="U21" s="51">
        <v>-83000</v>
      </c>
    </row>
    <row r="22" spans="1:21" ht="15" customHeight="1" x14ac:dyDescent="0.25">
      <c r="A22" s="48" t="s">
        <v>127</v>
      </c>
      <c r="B22" s="48" t="s">
        <v>128</v>
      </c>
      <c r="C22" s="48" t="s">
        <v>129</v>
      </c>
      <c r="D22" s="48" t="s">
        <v>128</v>
      </c>
      <c r="E22" s="48" t="s">
        <v>130</v>
      </c>
      <c r="F22" s="48" t="s">
        <v>140</v>
      </c>
      <c r="G22" s="48" t="s">
        <v>130</v>
      </c>
      <c r="H22" s="48" t="s">
        <v>138</v>
      </c>
      <c r="I22" s="48" t="s">
        <v>141</v>
      </c>
      <c r="J22" s="48"/>
      <c r="K22" s="48"/>
      <c r="L22" s="48" t="s">
        <v>110</v>
      </c>
      <c r="M22" s="48" t="s">
        <v>51</v>
      </c>
      <c r="N22" s="48">
        <v>0</v>
      </c>
      <c r="O22" s="49">
        <v>0</v>
      </c>
      <c r="P22" s="49">
        <v>0</v>
      </c>
      <c r="Q22" s="53">
        <v>5000</v>
      </c>
      <c r="R22" s="51">
        <v>83000</v>
      </c>
      <c r="S22" s="49">
        <v>0</v>
      </c>
      <c r="T22" s="51">
        <v>83000</v>
      </c>
      <c r="U22" s="51">
        <v>-83000</v>
      </c>
    </row>
    <row r="23" spans="1:21" ht="15" customHeight="1" x14ac:dyDescent="0.25">
      <c r="A23" s="48" t="s">
        <v>127</v>
      </c>
      <c r="B23" s="48" t="s">
        <v>128</v>
      </c>
      <c r="C23" s="48" t="s">
        <v>129</v>
      </c>
      <c r="D23" s="48" t="s">
        <v>128</v>
      </c>
      <c r="E23" s="48" t="s">
        <v>130</v>
      </c>
      <c r="F23" s="48" t="s">
        <v>140</v>
      </c>
      <c r="G23" s="48" t="s">
        <v>130</v>
      </c>
      <c r="H23" s="48" t="s">
        <v>138</v>
      </c>
      <c r="I23" s="48" t="s">
        <v>141</v>
      </c>
      <c r="J23" s="48" t="s">
        <v>142</v>
      </c>
      <c r="K23" s="48"/>
      <c r="L23" s="48" t="s">
        <v>111</v>
      </c>
      <c r="M23" s="48" t="s">
        <v>52</v>
      </c>
      <c r="N23" s="48">
        <v>0</v>
      </c>
      <c r="O23" s="49">
        <v>0</v>
      </c>
      <c r="P23" s="49">
        <v>0</v>
      </c>
      <c r="Q23" s="53">
        <v>5000</v>
      </c>
      <c r="R23" s="51">
        <v>83000</v>
      </c>
      <c r="S23" s="49">
        <v>0</v>
      </c>
      <c r="T23" s="51">
        <v>83000</v>
      </c>
      <c r="U23" s="51">
        <v>-83000</v>
      </c>
    </row>
    <row r="24" spans="1:21" ht="15" customHeight="1" x14ac:dyDescent="0.25">
      <c r="A24" s="48" t="s">
        <v>127</v>
      </c>
      <c r="B24" s="48" t="s">
        <v>128</v>
      </c>
      <c r="C24" s="48" t="s">
        <v>129</v>
      </c>
      <c r="D24" s="48" t="s">
        <v>128</v>
      </c>
      <c r="E24" s="48" t="s">
        <v>130</v>
      </c>
      <c r="F24" s="48" t="s">
        <v>140</v>
      </c>
      <c r="G24" s="48" t="s">
        <v>130</v>
      </c>
      <c r="H24" s="48" t="s">
        <v>143</v>
      </c>
      <c r="I24" s="48"/>
      <c r="J24" s="48"/>
      <c r="K24" s="48"/>
      <c r="L24" s="48" t="s">
        <v>112</v>
      </c>
      <c r="M24" s="48" t="s">
        <v>53</v>
      </c>
      <c r="N24" s="48">
        <v>0</v>
      </c>
      <c r="O24" s="49">
        <v>0</v>
      </c>
      <c r="P24" s="49">
        <v>0</v>
      </c>
      <c r="Q24" s="53">
        <v>292588</v>
      </c>
      <c r="R24" s="51">
        <v>2203085</v>
      </c>
      <c r="S24" s="51">
        <v>29957</v>
      </c>
      <c r="T24" s="51">
        <v>2173128</v>
      </c>
      <c r="U24" s="51">
        <v>-2173128</v>
      </c>
    </row>
    <row r="25" spans="1:21" ht="15" customHeight="1" x14ac:dyDescent="0.25">
      <c r="A25" s="48" t="s">
        <v>127</v>
      </c>
      <c r="B25" s="48" t="s">
        <v>128</v>
      </c>
      <c r="C25" s="48" t="s">
        <v>129</v>
      </c>
      <c r="D25" s="48" t="s">
        <v>128</v>
      </c>
      <c r="E25" s="48" t="s">
        <v>130</v>
      </c>
      <c r="F25" s="48" t="s">
        <v>140</v>
      </c>
      <c r="G25" s="48" t="s">
        <v>130</v>
      </c>
      <c r="H25" s="48" t="s">
        <v>143</v>
      </c>
      <c r="I25" s="48" t="s">
        <v>142</v>
      </c>
      <c r="J25" s="48"/>
      <c r="K25" s="48"/>
      <c r="L25" s="48" t="s">
        <v>113</v>
      </c>
      <c r="M25" s="48" t="s">
        <v>54</v>
      </c>
      <c r="N25" s="48">
        <v>0</v>
      </c>
      <c r="O25" s="49">
        <v>0</v>
      </c>
      <c r="P25" s="49">
        <v>0</v>
      </c>
      <c r="Q25" s="53">
        <v>292588</v>
      </c>
      <c r="R25" s="51">
        <v>2203085</v>
      </c>
      <c r="S25" s="51">
        <v>29957</v>
      </c>
      <c r="T25" s="51">
        <v>2173128</v>
      </c>
      <c r="U25" s="51">
        <v>-2173128</v>
      </c>
    </row>
    <row r="26" spans="1:21" ht="15" customHeight="1" x14ac:dyDescent="0.25">
      <c r="A26" s="48" t="s">
        <v>127</v>
      </c>
      <c r="B26" s="48" t="s">
        <v>128</v>
      </c>
      <c r="C26" s="48" t="s">
        <v>129</v>
      </c>
      <c r="D26" s="48" t="s">
        <v>128</v>
      </c>
      <c r="E26" s="48" t="s">
        <v>130</v>
      </c>
      <c r="F26" s="48" t="s">
        <v>140</v>
      </c>
      <c r="G26" s="48" t="s">
        <v>130</v>
      </c>
      <c r="H26" s="48" t="s">
        <v>143</v>
      </c>
      <c r="I26" s="48" t="s">
        <v>142</v>
      </c>
      <c r="J26" s="48" t="s">
        <v>128</v>
      </c>
      <c r="K26" s="48"/>
      <c r="L26" s="48" t="s">
        <v>114</v>
      </c>
      <c r="M26" s="48" t="s">
        <v>55</v>
      </c>
      <c r="N26" s="48">
        <v>0</v>
      </c>
      <c r="O26" s="49">
        <v>0</v>
      </c>
      <c r="P26" s="49">
        <v>0</v>
      </c>
      <c r="Q26" s="53">
        <v>292588</v>
      </c>
      <c r="R26" s="51">
        <v>2203085</v>
      </c>
      <c r="S26" s="51">
        <v>29957</v>
      </c>
      <c r="T26" s="51">
        <v>2173128</v>
      </c>
      <c r="U26" s="51">
        <v>-2173128</v>
      </c>
    </row>
    <row r="27" spans="1:21" ht="15" customHeight="1" x14ac:dyDescent="0.25">
      <c r="A27" s="48" t="s">
        <v>127</v>
      </c>
      <c r="B27" s="48" t="s">
        <v>128</v>
      </c>
      <c r="C27" s="48" t="s">
        <v>129</v>
      </c>
      <c r="D27" s="48" t="s">
        <v>128</v>
      </c>
      <c r="E27" s="48" t="s">
        <v>130</v>
      </c>
      <c r="F27" s="48" t="s">
        <v>144</v>
      </c>
      <c r="G27" s="48"/>
      <c r="H27" s="48"/>
      <c r="I27" s="48"/>
      <c r="J27" s="48"/>
      <c r="K27" s="48"/>
      <c r="L27" s="48" t="s">
        <v>115</v>
      </c>
      <c r="M27" s="48" t="s">
        <v>56</v>
      </c>
      <c r="N27" s="53">
        <v>4600000000</v>
      </c>
      <c r="O27" s="51">
        <v>-4600000000</v>
      </c>
      <c r="P27" s="49">
        <v>0</v>
      </c>
      <c r="Q27" s="48">
        <v>0</v>
      </c>
      <c r="R27" s="49">
        <v>0</v>
      </c>
      <c r="S27" s="49">
        <v>0</v>
      </c>
      <c r="T27" s="49">
        <v>0</v>
      </c>
      <c r="U27" s="49">
        <v>0</v>
      </c>
    </row>
    <row r="28" spans="1:21" ht="15" customHeight="1" x14ac:dyDescent="0.25">
      <c r="A28" s="48" t="s">
        <v>127</v>
      </c>
      <c r="B28" s="48" t="s">
        <v>128</v>
      </c>
      <c r="C28" s="48" t="s">
        <v>129</v>
      </c>
      <c r="D28" s="48" t="s">
        <v>131</v>
      </c>
      <c r="E28" s="48"/>
      <c r="F28" s="48"/>
      <c r="G28" s="48"/>
      <c r="H28" s="48"/>
      <c r="I28" s="48"/>
      <c r="J28" s="48"/>
      <c r="K28" s="48"/>
      <c r="L28" s="48" t="s">
        <v>81</v>
      </c>
      <c r="M28" s="48" t="s">
        <v>57</v>
      </c>
      <c r="N28" s="53">
        <v>33554000000</v>
      </c>
      <c r="O28" s="49">
        <v>0</v>
      </c>
      <c r="P28" s="51">
        <v>33554000000</v>
      </c>
      <c r="Q28" s="53">
        <v>-426486</v>
      </c>
      <c r="R28" s="51">
        <v>73785877.900000006</v>
      </c>
      <c r="S28" s="51">
        <v>18815543</v>
      </c>
      <c r="T28" s="51">
        <v>54970334.899999999</v>
      </c>
      <c r="U28" s="51">
        <v>33499029665.099998</v>
      </c>
    </row>
    <row r="29" spans="1:21" ht="15" customHeight="1" x14ac:dyDescent="0.25">
      <c r="A29" s="48" t="s">
        <v>127</v>
      </c>
      <c r="B29" s="48" t="s">
        <v>128</v>
      </c>
      <c r="C29" s="48" t="s">
        <v>129</v>
      </c>
      <c r="D29" s="48" t="s">
        <v>131</v>
      </c>
      <c r="E29" s="48" t="s">
        <v>130</v>
      </c>
      <c r="F29" s="48"/>
      <c r="G29" s="48"/>
      <c r="H29" s="48"/>
      <c r="I29" s="48"/>
      <c r="J29" s="48"/>
      <c r="K29" s="48"/>
      <c r="L29" s="48" t="s">
        <v>82</v>
      </c>
      <c r="M29" s="48" t="s">
        <v>58</v>
      </c>
      <c r="N29" s="53">
        <v>33554000000</v>
      </c>
      <c r="O29" s="49">
        <v>0</v>
      </c>
      <c r="P29" s="51">
        <v>33554000000</v>
      </c>
      <c r="Q29" s="48">
        <v>0</v>
      </c>
      <c r="R29" s="49">
        <v>0</v>
      </c>
      <c r="S29" s="49">
        <v>0</v>
      </c>
      <c r="T29" s="49">
        <v>0</v>
      </c>
      <c r="U29" s="51">
        <v>33554000000</v>
      </c>
    </row>
    <row r="30" spans="1:21" ht="15" customHeight="1" x14ac:dyDescent="0.25">
      <c r="A30" s="48" t="s">
        <v>127</v>
      </c>
      <c r="B30" s="48" t="s">
        <v>128</v>
      </c>
      <c r="C30" s="48" t="s">
        <v>129</v>
      </c>
      <c r="D30" s="48" t="s">
        <v>131</v>
      </c>
      <c r="E30" s="48" t="s">
        <v>139</v>
      </c>
      <c r="F30" s="48"/>
      <c r="G30" s="48"/>
      <c r="H30" s="48"/>
      <c r="I30" s="48"/>
      <c r="J30" s="48"/>
      <c r="K30" s="48"/>
      <c r="L30" s="48" t="s">
        <v>83</v>
      </c>
      <c r="M30" s="48" t="s">
        <v>59</v>
      </c>
      <c r="N30" s="48">
        <v>0</v>
      </c>
      <c r="O30" s="49">
        <v>0</v>
      </c>
      <c r="P30" s="49">
        <v>0</v>
      </c>
      <c r="Q30" s="53">
        <v>23514</v>
      </c>
      <c r="R30" s="51">
        <v>107426.9</v>
      </c>
      <c r="S30" s="49">
        <v>0</v>
      </c>
      <c r="T30" s="51">
        <v>107426.9</v>
      </c>
      <c r="U30" s="51">
        <v>-107426.9</v>
      </c>
    </row>
    <row r="31" spans="1:21" ht="15" customHeight="1" x14ac:dyDescent="0.25">
      <c r="A31" s="48" t="s">
        <v>127</v>
      </c>
      <c r="B31" s="48" t="s">
        <v>128</v>
      </c>
      <c r="C31" s="48" t="s">
        <v>129</v>
      </c>
      <c r="D31" s="48" t="s">
        <v>131</v>
      </c>
      <c r="E31" s="48" t="s">
        <v>139</v>
      </c>
      <c r="F31" s="48" t="s">
        <v>128</v>
      </c>
      <c r="G31" s="48"/>
      <c r="H31" s="48"/>
      <c r="I31" s="48"/>
      <c r="J31" s="48"/>
      <c r="K31" s="48"/>
      <c r="L31" s="48" t="s">
        <v>116</v>
      </c>
      <c r="M31" s="48" t="s">
        <v>60</v>
      </c>
      <c r="N31" s="48">
        <v>0</v>
      </c>
      <c r="O31" s="49">
        <v>0</v>
      </c>
      <c r="P31" s="49">
        <v>0</v>
      </c>
      <c r="Q31" s="53">
        <v>23514</v>
      </c>
      <c r="R31" s="51">
        <v>107426.9</v>
      </c>
      <c r="S31" s="49">
        <v>0</v>
      </c>
      <c r="T31" s="51">
        <v>107426.9</v>
      </c>
      <c r="U31" s="51">
        <v>-107426.9</v>
      </c>
    </row>
    <row r="32" spans="1:21" x14ac:dyDescent="0.25">
      <c r="A32" s="48" t="s">
        <v>127</v>
      </c>
      <c r="B32" s="48" t="s">
        <v>128</v>
      </c>
      <c r="C32" s="48" t="s">
        <v>129</v>
      </c>
      <c r="D32" s="48" t="s">
        <v>131</v>
      </c>
      <c r="E32" s="48" t="s">
        <v>139</v>
      </c>
      <c r="F32" s="48" t="s">
        <v>128</v>
      </c>
      <c r="G32" s="48" t="s">
        <v>130</v>
      </c>
      <c r="H32" s="48"/>
      <c r="I32" s="48"/>
      <c r="J32" s="48"/>
      <c r="K32" s="48"/>
      <c r="L32" s="48" t="s">
        <v>117</v>
      </c>
      <c r="M32" s="48" t="s">
        <v>61</v>
      </c>
      <c r="N32" s="48">
        <v>0</v>
      </c>
      <c r="O32" s="49">
        <v>0</v>
      </c>
      <c r="P32" s="49">
        <v>0</v>
      </c>
      <c r="Q32" s="53">
        <v>23514</v>
      </c>
      <c r="R32" s="51">
        <v>107426.9</v>
      </c>
      <c r="S32" s="49">
        <v>0</v>
      </c>
      <c r="T32" s="51">
        <v>107426.9</v>
      </c>
      <c r="U32" s="51">
        <v>-107426.9</v>
      </c>
    </row>
    <row r="33" spans="1:21" ht="15" customHeight="1" x14ac:dyDescent="0.25">
      <c r="A33" s="48" t="s">
        <v>127</v>
      </c>
      <c r="B33" s="48" t="s">
        <v>128</v>
      </c>
      <c r="C33" s="48" t="s">
        <v>129</v>
      </c>
      <c r="D33" s="48" t="s">
        <v>131</v>
      </c>
      <c r="E33" s="48" t="s">
        <v>139</v>
      </c>
      <c r="F33" s="48" t="s">
        <v>128</v>
      </c>
      <c r="G33" s="48" t="s">
        <v>130</v>
      </c>
      <c r="H33" s="48" t="s">
        <v>129</v>
      </c>
      <c r="I33" s="48"/>
      <c r="J33" s="48"/>
      <c r="K33" s="48"/>
      <c r="L33" s="48" t="s">
        <v>118</v>
      </c>
      <c r="M33" s="48" t="s">
        <v>62</v>
      </c>
      <c r="N33" s="48">
        <v>0</v>
      </c>
      <c r="O33" s="49">
        <v>0</v>
      </c>
      <c r="P33" s="49">
        <v>0</v>
      </c>
      <c r="Q33" s="53">
        <v>23514</v>
      </c>
      <c r="R33" s="51">
        <v>107426.9</v>
      </c>
      <c r="S33" s="49">
        <v>0</v>
      </c>
      <c r="T33" s="51">
        <v>107426.9</v>
      </c>
      <c r="U33" s="51">
        <v>-107426.9</v>
      </c>
    </row>
    <row r="34" spans="1:21" ht="15" customHeight="1" x14ac:dyDescent="0.25">
      <c r="A34" s="48" t="s">
        <v>127</v>
      </c>
      <c r="B34" s="48" t="s">
        <v>128</v>
      </c>
      <c r="C34" s="48" t="s">
        <v>129</v>
      </c>
      <c r="D34" s="48" t="s">
        <v>131</v>
      </c>
      <c r="E34" s="48" t="s">
        <v>145</v>
      </c>
      <c r="F34" s="48"/>
      <c r="G34" s="48"/>
      <c r="H34" s="48"/>
      <c r="I34" s="48"/>
      <c r="J34" s="48"/>
      <c r="K34" s="48"/>
      <c r="L34" s="48" t="s">
        <v>119</v>
      </c>
      <c r="M34" s="48" t="s">
        <v>120</v>
      </c>
      <c r="N34" s="48">
        <v>0</v>
      </c>
      <c r="O34" s="49">
        <v>0</v>
      </c>
      <c r="P34" s="49">
        <v>0</v>
      </c>
      <c r="Q34" s="53">
        <v>-450000</v>
      </c>
      <c r="R34" s="51">
        <v>73678451</v>
      </c>
      <c r="S34" s="51">
        <v>18815543</v>
      </c>
      <c r="T34" s="51">
        <v>54862908</v>
      </c>
      <c r="U34" s="51">
        <v>-54862908</v>
      </c>
    </row>
    <row r="35" spans="1:21" x14ac:dyDescent="0.25">
      <c r="A35" s="48" t="s">
        <v>127</v>
      </c>
      <c r="B35" s="48" t="s">
        <v>128</v>
      </c>
      <c r="C35" s="48" t="s">
        <v>129</v>
      </c>
      <c r="D35" s="48" t="s">
        <v>131</v>
      </c>
      <c r="E35" s="48" t="s">
        <v>145</v>
      </c>
      <c r="F35" s="48" t="s">
        <v>128</v>
      </c>
      <c r="G35" s="48"/>
      <c r="H35" s="48"/>
      <c r="I35" s="48"/>
      <c r="J35" s="48"/>
      <c r="K35" s="48"/>
      <c r="L35" s="48" t="s">
        <v>121</v>
      </c>
      <c r="M35" s="48" t="s">
        <v>122</v>
      </c>
      <c r="N35" s="48">
        <v>0</v>
      </c>
      <c r="O35" s="49">
        <v>0</v>
      </c>
      <c r="P35" s="49">
        <v>0</v>
      </c>
      <c r="Q35" s="53">
        <v>-450000</v>
      </c>
      <c r="R35" s="51">
        <v>73678451</v>
      </c>
      <c r="S35" s="51">
        <v>18815543</v>
      </c>
      <c r="T35" s="51">
        <v>54862908</v>
      </c>
      <c r="U35" s="51">
        <v>-54862908</v>
      </c>
    </row>
    <row r="36" spans="1:21" ht="15" customHeight="1" x14ac:dyDescent="0.25">
      <c r="A36" s="48" t="s">
        <v>127</v>
      </c>
      <c r="B36" s="48" t="s">
        <v>128</v>
      </c>
      <c r="C36" s="48" t="s">
        <v>129</v>
      </c>
      <c r="D36" s="48" t="s">
        <v>131</v>
      </c>
      <c r="E36" s="48" t="s">
        <v>145</v>
      </c>
      <c r="F36" s="48" t="s">
        <v>128</v>
      </c>
      <c r="G36" s="48" t="s">
        <v>129</v>
      </c>
      <c r="H36" s="48"/>
      <c r="I36" s="48"/>
      <c r="J36" s="48"/>
      <c r="K36" s="48"/>
      <c r="L36" s="48" t="s">
        <v>123</v>
      </c>
      <c r="M36" s="48" t="s">
        <v>124</v>
      </c>
      <c r="N36" s="48">
        <v>0</v>
      </c>
      <c r="O36" s="49">
        <v>0</v>
      </c>
      <c r="P36" s="49">
        <v>0</v>
      </c>
      <c r="Q36" s="53">
        <v>-450000</v>
      </c>
      <c r="R36" s="51">
        <v>64987044</v>
      </c>
      <c r="S36" s="51">
        <v>18815543</v>
      </c>
      <c r="T36" s="51">
        <v>46171501</v>
      </c>
      <c r="U36" s="51">
        <v>-46171501</v>
      </c>
    </row>
    <row r="37" spans="1:21" ht="15" customHeight="1" x14ac:dyDescent="0.25">
      <c r="A37" s="48" t="s">
        <v>127</v>
      </c>
      <c r="B37" s="48" t="s">
        <v>128</v>
      </c>
      <c r="C37" s="48" t="s">
        <v>129</v>
      </c>
      <c r="D37" s="48" t="s">
        <v>131</v>
      </c>
      <c r="E37" s="48" t="s">
        <v>145</v>
      </c>
      <c r="F37" s="48" t="s">
        <v>128</v>
      </c>
      <c r="G37" s="48" t="s">
        <v>137</v>
      </c>
      <c r="H37" s="48"/>
      <c r="I37" s="48"/>
      <c r="J37" s="48"/>
      <c r="K37" s="48"/>
      <c r="L37" s="48" t="s">
        <v>125</v>
      </c>
      <c r="M37" s="48" t="s">
        <v>126</v>
      </c>
      <c r="N37" s="48">
        <v>0</v>
      </c>
      <c r="O37" s="49">
        <v>0</v>
      </c>
      <c r="P37" s="49">
        <v>0</v>
      </c>
      <c r="Q37" s="48">
        <v>0</v>
      </c>
      <c r="R37" s="51">
        <v>8691407</v>
      </c>
      <c r="S37" s="49">
        <v>0</v>
      </c>
      <c r="T37" s="51">
        <v>8691407</v>
      </c>
      <c r="U37" s="51">
        <v>-8691407</v>
      </c>
    </row>
  </sheetData>
  <autoFilter ref="A1:AE37">
    <filterColumn colId="12" showButton="0"/>
    <filterColumn colId="13" showButton="0"/>
    <filterColumn colId="16" showButton="0"/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topLeftCell="O1" workbookViewId="0">
      <selection activeCell="Q9" sqref="Q9"/>
    </sheetView>
  </sheetViews>
  <sheetFormatPr baseColWidth="10" defaultColWidth="9.85546875" defaultRowHeight="15" x14ac:dyDescent="0.25"/>
  <cols>
    <col min="1" max="14" width="0" hidden="1" customWidth="1"/>
    <col min="15" max="15" width="23.7109375" customWidth="1"/>
    <col min="16" max="16" width="38.140625" customWidth="1"/>
    <col min="17" max="17" width="14.7109375" bestFit="1" customWidth="1"/>
    <col min="18" max="19" width="14.42578125" bestFit="1" customWidth="1"/>
    <col min="20" max="20" width="14.140625" bestFit="1" customWidth="1"/>
    <col min="21" max="21" width="15" bestFit="1" customWidth="1"/>
    <col min="22" max="22" width="14.140625" bestFit="1" customWidth="1"/>
    <col min="23" max="23" width="16.5703125" bestFit="1" customWidth="1"/>
    <col min="24" max="24" width="23.140625" customWidth="1"/>
  </cols>
  <sheetData>
    <row r="1" spans="1:24" ht="46.5" customHeight="1" x14ac:dyDescent="0.25">
      <c r="A1" s="8" t="s">
        <v>13</v>
      </c>
      <c r="B1" s="8" t="s">
        <v>14</v>
      </c>
      <c r="C1" s="8" t="s">
        <v>15</v>
      </c>
      <c r="D1" s="8" t="s">
        <v>16</v>
      </c>
      <c r="E1" s="8" t="s">
        <v>17</v>
      </c>
      <c r="F1" s="8" t="s">
        <v>18</v>
      </c>
      <c r="G1" s="8" t="s">
        <v>19</v>
      </c>
      <c r="H1" s="8" t="s">
        <v>20</v>
      </c>
      <c r="I1" s="8" t="s">
        <v>21</v>
      </c>
      <c r="J1" s="8" t="s">
        <v>22</v>
      </c>
      <c r="K1" s="8" t="s">
        <v>23</v>
      </c>
      <c r="L1" s="8" t="s">
        <v>24</v>
      </c>
      <c r="M1" s="8" t="s">
        <v>91</v>
      </c>
      <c r="N1" s="8" t="s">
        <v>92</v>
      </c>
      <c r="O1" s="8" t="s">
        <v>93</v>
      </c>
      <c r="P1" s="8" t="s">
        <v>25</v>
      </c>
      <c r="Q1" s="8" t="s">
        <v>26</v>
      </c>
      <c r="R1" s="8" t="s">
        <v>27</v>
      </c>
      <c r="S1" s="8" t="s">
        <v>28</v>
      </c>
      <c r="T1" s="8" t="s">
        <v>29</v>
      </c>
      <c r="U1" s="8" t="s">
        <v>30</v>
      </c>
      <c r="V1" s="8" t="s">
        <v>31</v>
      </c>
      <c r="W1" s="8" t="s">
        <v>32</v>
      </c>
      <c r="X1" s="8" t="s">
        <v>33</v>
      </c>
    </row>
    <row r="2" spans="1:24" ht="81" x14ac:dyDescent="0.25">
      <c r="A2" s="6" t="s">
        <v>0</v>
      </c>
      <c r="B2" s="6" t="s">
        <v>1</v>
      </c>
      <c r="C2" s="6" t="s">
        <v>131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>
        <v>2</v>
      </c>
      <c r="P2" s="6" t="s">
        <v>156</v>
      </c>
      <c r="Q2" s="9">
        <v>0</v>
      </c>
      <c r="R2" s="9">
        <v>0</v>
      </c>
      <c r="S2" s="9">
        <v>0</v>
      </c>
      <c r="T2" s="10">
        <v>2997572412</v>
      </c>
      <c r="U2" s="10">
        <v>3548374520.6199999</v>
      </c>
      <c r="V2" s="9">
        <v>0</v>
      </c>
      <c r="W2" s="10">
        <v>3548374520.6199999</v>
      </c>
      <c r="X2" s="10">
        <v>-3548374520.6199999</v>
      </c>
    </row>
    <row r="3" spans="1:24" ht="27" customHeight="1" x14ac:dyDescent="0.25">
      <c r="A3" s="6"/>
      <c r="B3" s="6"/>
      <c r="C3" s="6" t="s">
        <v>131</v>
      </c>
      <c r="D3" s="6" t="s">
        <v>285</v>
      </c>
      <c r="E3" s="6"/>
      <c r="F3" s="6"/>
      <c r="G3" s="6"/>
      <c r="H3" s="6"/>
      <c r="I3" s="6"/>
      <c r="J3" s="6"/>
      <c r="K3" s="6"/>
      <c r="L3" s="6"/>
      <c r="M3" s="6"/>
      <c r="N3" s="6"/>
      <c r="O3" s="6" t="s">
        <v>160</v>
      </c>
      <c r="P3" s="6" t="s">
        <v>156</v>
      </c>
      <c r="Q3" s="9">
        <v>0</v>
      </c>
      <c r="R3" s="9">
        <v>0</v>
      </c>
      <c r="S3" s="9">
        <v>0</v>
      </c>
      <c r="T3" s="10">
        <v>2997572412</v>
      </c>
      <c r="U3" s="10">
        <v>3548374520.6199999</v>
      </c>
      <c r="V3" s="9">
        <v>0</v>
      </c>
      <c r="W3" s="10">
        <v>3548374520.6199999</v>
      </c>
      <c r="X3" s="10">
        <v>-3548374520.6199999</v>
      </c>
    </row>
    <row r="4" spans="1:24" ht="27" customHeight="1" x14ac:dyDescent="0.25">
      <c r="A4" s="6"/>
      <c r="B4" s="6"/>
      <c r="C4" s="6" t="s">
        <v>131</v>
      </c>
      <c r="D4" s="6" t="s">
        <v>285</v>
      </c>
      <c r="E4" s="6" t="s">
        <v>286</v>
      </c>
      <c r="F4" s="6"/>
      <c r="G4" s="6"/>
      <c r="H4" s="6"/>
      <c r="I4" s="6"/>
      <c r="J4" s="6"/>
      <c r="K4" s="6"/>
      <c r="L4" s="6"/>
      <c r="M4" s="6"/>
      <c r="N4" s="6"/>
      <c r="O4" s="6" t="s">
        <v>161</v>
      </c>
      <c r="P4" s="6" t="s">
        <v>156</v>
      </c>
      <c r="Q4" s="9">
        <v>0</v>
      </c>
      <c r="R4" s="9">
        <v>0</v>
      </c>
      <c r="S4" s="9">
        <v>0</v>
      </c>
      <c r="T4" s="10">
        <v>2997572412</v>
      </c>
      <c r="U4" s="10">
        <v>3548374520.6199999</v>
      </c>
      <c r="V4" s="9">
        <v>0</v>
      </c>
      <c r="W4" s="10">
        <v>3548374520.6199999</v>
      </c>
      <c r="X4" s="10">
        <v>-3548374520.6199999</v>
      </c>
    </row>
    <row r="5" spans="1:24" ht="27" customHeight="1" x14ac:dyDescent="0.25">
      <c r="A5" s="6"/>
      <c r="B5" s="6"/>
      <c r="C5" s="6" t="s">
        <v>131</v>
      </c>
      <c r="D5" s="6" t="s">
        <v>285</v>
      </c>
      <c r="E5" s="6" t="s">
        <v>286</v>
      </c>
      <c r="F5" s="6" t="s">
        <v>131</v>
      </c>
      <c r="G5" s="6"/>
      <c r="H5" s="6"/>
      <c r="I5" s="6"/>
      <c r="J5" s="6"/>
      <c r="K5" s="6"/>
      <c r="L5" s="6"/>
      <c r="M5" s="6"/>
      <c r="N5" s="6"/>
      <c r="O5" s="6" t="s">
        <v>162</v>
      </c>
      <c r="P5" s="6" t="s">
        <v>57</v>
      </c>
      <c r="Q5" s="9">
        <v>0</v>
      </c>
      <c r="R5" s="9">
        <v>0</v>
      </c>
      <c r="S5" s="9">
        <v>0</v>
      </c>
      <c r="T5" s="10">
        <v>2997572412</v>
      </c>
      <c r="U5" s="10">
        <v>3548374520.6199999</v>
      </c>
      <c r="V5" s="9">
        <v>0</v>
      </c>
      <c r="W5" s="10">
        <v>3548374520.6199999</v>
      </c>
      <c r="X5" s="10">
        <v>-3548374520.6199999</v>
      </c>
    </row>
    <row r="6" spans="1:24" x14ac:dyDescent="0.25">
      <c r="A6" s="6"/>
      <c r="B6" s="6"/>
      <c r="C6" s="6" t="s">
        <v>131</v>
      </c>
      <c r="D6" s="6" t="s">
        <v>285</v>
      </c>
      <c r="E6" s="6" t="s">
        <v>286</v>
      </c>
      <c r="F6" s="6" t="s">
        <v>131</v>
      </c>
      <c r="G6" s="6" t="s">
        <v>139</v>
      </c>
      <c r="H6" s="6"/>
      <c r="I6" s="6"/>
      <c r="J6" s="6"/>
      <c r="K6" s="6"/>
      <c r="L6" s="6"/>
      <c r="M6" s="6"/>
      <c r="N6" s="6"/>
      <c r="O6" s="6" t="s">
        <v>292</v>
      </c>
      <c r="P6" s="6" t="s">
        <v>59</v>
      </c>
      <c r="Q6" s="9">
        <v>0</v>
      </c>
      <c r="R6" s="9">
        <v>0</v>
      </c>
      <c r="S6" s="9">
        <v>0</v>
      </c>
      <c r="T6" s="9">
        <v>0</v>
      </c>
      <c r="U6" s="10">
        <v>550802108.62</v>
      </c>
      <c r="V6" s="9">
        <v>0</v>
      </c>
      <c r="W6" s="10">
        <v>550802108.62</v>
      </c>
      <c r="X6" s="10">
        <v>-550802108.62</v>
      </c>
    </row>
    <row r="7" spans="1:24" ht="18" customHeight="1" x14ac:dyDescent="0.25">
      <c r="A7" s="6"/>
      <c r="B7" s="6"/>
      <c r="C7" s="6" t="s">
        <v>131</v>
      </c>
      <c r="D7" s="6" t="s">
        <v>285</v>
      </c>
      <c r="E7" s="6" t="s">
        <v>286</v>
      </c>
      <c r="F7" s="6" t="s">
        <v>131</v>
      </c>
      <c r="G7" s="6" t="s">
        <v>139</v>
      </c>
      <c r="H7" s="6" t="s">
        <v>127</v>
      </c>
      <c r="I7" s="6"/>
      <c r="J7" s="6"/>
      <c r="K7" s="6"/>
      <c r="L7" s="6"/>
      <c r="M7" s="6"/>
      <c r="N7" s="6"/>
      <c r="O7" s="6" t="s">
        <v>293</v>
      </c>
      <c r="P7" s="6" t="s">
        <v>165</v>
      </c>
      <c r="Q7" s="9">
        <v>0</v>
      </c>
      <c r="R7" s="9">
        <v>0</v>
      </c>
      <c r="S7" s="9">
        <v>0</v>
      </c>
      <c r="T7" s="9">
        <v>0</v>
      </c>
      <c r="U7" s="10">
        <v>550802108.62</v>
      </c>
      <c r="V7" s="9">
        <v>0</v>
      </c>
      <c r="W7" s="10">
        <v>550802108.62</v>
      </c>
      <c r="X7" s="10">
        <v>-550802108.62</v>
      </c>
    </row>
    <row r="8" spans="1:24" ht="18" customHeight="1" x14ac:dyDescent="0.25">
      <c r="A8" s="6"/>
      <c r="B8" s="6"/>
      <c r="C8" s="6" t="s">
        <v>131</v>
      </c>
      <c r="D8" s="6" t="s">
        <v>285</v>
      </c>
      <c r="E8" s="6" t="s">
        <v>286</v>
      </c>
      <c r="F8" s="6" t="s">
        <v>131</v>
      </c>
      <c r="G8" s="6" t="s">
        <v>139</v>
      </c>
      <c r="H8" s="6" t="s">
        <v>127</v>
      </c>
      <c r="I8" s="6" t="s">
        <v>129</v>
      </c>
      <c r="J8" s="6"/>
      <c r="K8" s="6"/>
      <c r="L8" s="6"/>
      <c r="M8" s="6"/>
      <c r="N8" s="6"/>
      <c r="O8" s="6" t="s">
        <v>295</v>
      </c>
      <c r="P8" s="6" t="s">
        <v>167</v>
      </c>
      <c r="Q8" s="9">
        <v>0</v>
      </c>
      <c r="R8" s="9">
        <v>0</v>
      </c>
      <c r="S8" s="9">
        <v>0</v>
      </c>
      <c r="T8" s="9">
        <v>0</v>
      </c>
      <c r="U8" s="10">
        <v>550802108.62</v>
      </c>
      <c r="V8" s="9">
        <v>0</v>
      </c>
      <c r="W8" s="10">
        <v>550802108.62</v>
      </c>
      <c r="X8" s="10">
        <v>-550802108.62</v>
      </c>
    </row>
    <row r="9" spans="1:24" ht="27" customHeight="1" x14ac:dyDescent="0.25">
      <c r="A9" s="6"/>
      <c r="B9" s="6"/>
      <c r="C9" s="6" t="s">
        <v>131</v>
      </c>
      <c r="D9" s="6" t="s">
        <v>285</v>
      </c>
      <c r="E9" s="6" t="s">
        <v>286</v>
      </c>
      <c r="F9" s="6" t="s">
        <v>131</v>
      </c>
      <c r="G9" s="6" t="s">
        <v>145</v>
      </c>
      <c r="H9" s="6"/>
      <c r="I9" s="6"/>
      <c r="J9" s="6"/>
      <c r="K9" s="6"/>
      <c r="L9" s="6"/>
      <c r="M9" s="6"/>
      <c r="N9" s="6"/>
      <c r="O9" s="6" t="s">
        <v>289</v>
      </c>
      <c r="P9" s="6" t="s">
        <v>120</v>
      </c>
      <c r="Q9" s="9">
        <v>0</v>
      </c>
      <c r="R9" s="9">
        <v>0</v>
      </c>
      <c r="S9" s="9">
        <v>0</v>
      </c>
      <c r="T9" s="10">
        <v>2997572412</v>
      </c>
      <c r="U9" s="10">
        <v>2997572412</v>
      </c>
      <c r="V9" s="9">
        <v>0</v>
      </c>
      <c r="W9" s="10">
        <v>2997572412</v>
      </c>
      <c r="X9" s="10">
        <v>-2997572412</v>
      </c>
    </row>
    <row r="10" spans="1:24" ht="27" customHeight="1" x14ac:dyDescent="0.25">
      <c r="A10" s="6"/>
      <c r="B10" s="6"/>
      <c r="C10" s="6" t="s">
        <v>131</v>
      </c>
      <c r="D10" s="6" t="s">
        <v>285</v>
      </c>
      <c r="E10" s="6" t="s">
        <v>286</v>
      </c>
      <c r="F10" s="6" t="s">
        <v>131</v>
      </c>
      <c r="G10" s="6" t="s">
        <v>145</v>
      </c>
      <c r="H10" s="6" t="s">
        <v>128</v>
      </c>
      <c r="I10" s="6"/>
      <c r="J10" s="6"/>
      <c r="K10" s="6"/>
      <c r="L10" s="6"/>
      <c r="M10" s="6"/>
      <c r="N10" s="6"/>
      <c r="O10" s="6" t="s">
        <v>290</v>
      </c>
      <c r="P10" s="6" t="s">
        <v>122</v>
      </c>
      <c r="Q10" s="9">
        <v>0</v>
      </c>
      <c r="R10" s="9">
        <v>0</v>
      </c>
      <c r="S10" s="9">
        <v>0</v>
      </c>
      <c r="T10" s="10">
        <v>2997572412</v>
      </c>
      <c r="U10" s="10">
        <v>2997572412</v>
      </c>
      <c r="V10" s="9">
        <v>0</v>
      </c>
      <c r="W10" s="10">
        <v>2997572412</v>
      </c>
      <c r="X10" s="10">
        <v>-2997572412</v>
      </c>
    </row>
    <row r="11" spans="1:24" ht="27" customHeight="1" x14ac:dyDescent="0.25">
      <c r="A11" s="6"/>
      <c r="B11" s="6"/>
      <c r="C11" s="6" t="s">
        <v>131</v>
      </c>
      <c r="D11" s="6" t="s">
        <v>285</v>
      </c>
      <c r="E11" s="6" t="s">
        <v>286</v>
      </c>
      <c r="F11" s="6" t="s">
        <v>131</v>
      </c>
      <c r="G11" s="6" t="s">
        <v>145</v>
      </c>
      <c r="H11" s="6" t="s">
        <v>128</v>
      </c>
      <c r="I11" s="6" t="s">
        <v>139</v>
      </c>
      <c r="J11" s="6"/>
      <c r="K11" s="6"/>
      <c r="L11" s="6"/>
      <c r="M11" s="6"/>
      <c r="N11" s="6"/>
      <c r="O11" s="6" t="s">
        <v>296</v>
      </c>
      <c r="P11" s="6" t="s">
        <v>150</v>
      </c>
      <c r="Q11" s="9">
        <v>0</v>
      </c>
      <c r="R11" s="9">
        <v>0</v>
      </c>
      <c r="S11" s="9">
        <v>0</v>
      </c>
      <c r="T11" s="10">
        <v>2997572412</v>
      </c>
      <c r="U11" s="10">
        <v>2997572412</v>
      </c>
      <c r="V11" s="9">
        <v>0</v>
      </c>
      <c r="W11" s="10">
        <v>2997572412</v>
      </c>
      <c r="X11" s="10">
        <v>-2997572412</v>
      </c>
    </row>
    <row r="12" spans="1:24" ht="27" customHeight="1" x14ac:dyDescent="0.25">
      <c r="A12" s="6"/>
      <c r="B12" s="6"/>
      <c r="C12" s="6" t="s">
        <v>127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9" t="s">
        <v>79</v>
      </c>
      <c r="P12" s="6" t="s">
        <v>34</v>
      </c>
      <c r="Q12" s="10">
        <v>196133000000</v>
      </c>
      <c r="R12" s="10">
        <v>-8986534498</v>
      </c>
      <c r="S12" s="10">
        <v>187146465502</v>
      </c>
      <c r="T12" s="10">
        <v>71508184121.169998</v>
      </c>
      <c r="U12" s="10">
        <v>200376739533.01999</v>
      </c>
      <c r="V12" s="10">
        <v>4437972148.29</v>
      </c>
      <c r="W12" s="10">
        <v>195938767384.73001</v>
      </c>
      <c r="X12" s="10">
        <v>-8792301882.7299995</v>
      </c>
    </row>
    <row r="13" spans="1:24" ht="27" customHeight="1" x14ac:dyDescent="0.25">
      <c r="A13" s="6"/>
      <c r="B13" s="6"/>
      <c r="C13" s="6" t="s">
        <v>127</v>
      </c>
      <c r="D13" s="6" t="s">
        <v>128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19" t="s">
        <v>89</v>
      </c>
      <c r="P13" s="6" t="s">
        <v>34</v>
      </c>
      <c r="Q13" s="10">
        <v>196133000000</v>
      </c>
      <c r="R13" s="10">
        <v>-8986534498</v>
      </c>
      <c r="S13" s="10">
        <v>187146465502</v>
      </c>
      <c r="T13" s="10">
        <v>71508184121.169998</v>
      </c>
      <c r="U13" s="10">
        <v>200376739533.01999</v>
      </c>
      <c r="V13" s="10">
        <v>4437972148.29</v>
      </c>
      <c r="W13" s="10">
        <v>195938767384.73001</v>
      </c>
      <c r="X13" s="10">
        <v>-8792301882.7299995</v>
      </c>
    </row>
    <row r="14" spans="1:24" ht="27" customHeight="1" x14ac:dyDescent="0.25">
      <c r="A14" s="6"/>
      <c r="B14" s="6"/>
      <c r="C14" s="6" t="s">
        <v>127</v>
      </c>
      <c r="D14" s="6" t="s">
        <v>128</v>
      </c>
      <c r="E14" s="6" t="s">
        <v>129</v>
      </c>
      <c r="F14" s="6"/>
      <c r="G14" s="6"/>
      <c r="H14" s="6"/>
      <c r="I14" s="6"/>
      <c r="J14" s="6"/>
      <c r="K14" s="6"/>
      <c r="L14" s="6"/>
      <c r="M14" s="6"/>
      <c r="N14" s="6"/>
      <c r="O14" s="19" t="s">
        <v>89</v>
      </c>
      <c r="P14" s="6" t="s">
        <v>34</v>
      </c>
      <c r="Q14" s="10">
        <v>196133000000</v>
      </c>
      <c r="R14" s="10">
        <v>-8986534498</v>
      </c>
      <c r="S14" s="10">
        <v>187146465502</v>
      </c>
      <c r="T14" s="10">
        <v>71508184121.169998</v>
      </c>
      <c r="U14" s="10">
        <v>200376739533.01999</v>
      </c>
      <c r="V14" s="10">
        <v>4437972148.29</v>
      </c>
      <c r="W14" s="10">
        <v>195938767384.73001</v>
      </c>
      <c r="X14" s="10">
        <v>-8792301882.7299995</v>
      </c>
    </row>
    <row r="15" spans="1:24" ht="27" customHeight="1" x14ac:dyDescent="0.25">
      <c r="A15" s="6"/>
      <c r="B15" s="6"/>
      <c r="C15" s="6" t="s">
        <v>127</v>
      </c>
      <c r="D15" s="6" t="s">
        <v>128</v>
      </c>
      <c r="E15" s="6" t="s">
        <v>129</v>
      </c>
      <c r="F15" s="6" t="s">
        <v>128</v>
      </c>
      <c r="G15" s="6"/>
      <c r="H15" s="6"/>
      <c r="I15" s="6"/>
      <c r="J15" s="6"/>
      <c r="K15" s="6"/>
      <c r="L15" s="6"/>
      <c r="M15" s="6"/>
      <c r="N15" s="6"/>
      <c r="O15" s="6" t="s">
        <v>85</v>
      </c>
      <c r="P15" s="6" t="s">
        <v>35</v>
      </c>
      <c r="Q15" s="10">
        <v>162579000000</v>
      </c>
      <c r="R15" s="10">
        <v>-3429375199</v>
      </c>
      <c r="S15" s="10">
        <v>159149624801</v>
      </c>
      <c r="T15" s="10">
        <v>39216507430.059998</v>
      </c>
      <c r="U15" s="10">
        <v>166527062391.38</v>
      </c>
      <c r="V15" s="10">
        <v>4418303374.29</v>
      </c>
      <c r="W15" s="10">
        <v>162108759017.09</v>
      </c>
      <c r="X15" s="10">
        <v>-2959134216.0900002</v>
      </c>
    </row>
    <row r="16" spans="1:24" ht="27" customHeight="1" x14ac:dyDescent="0.25">
      <c r="A16" s="6"/>
      <c r="B16" s="6"/>
      <c r="C16" s="6" t="s">
        <v>127</v>
      </c>
      <c r="D16" s="6" t="s">
        <v>128</v>
      </c>
      <c r="E16" s="6" t="s">
        <v>129</v>
      </c>
      <c r="F16" s="6" t="s">
        <v>128</v>
      </c>
      <c r="G16" s="6" t="s">
        <v>130</v>
      </c>
      <c r="H16" s="6"/>
      <c r="I16" s="6"/>
      <c r="J16" s="6"/>
      <c r="K16" s="6"/>
      <c r="L16" s="6"/>
      <c r="M16" s="6"/>
      <c r="N16" s="6"/>
      <c r="O16" s="6" t="s">
        <v>80</v>
      </c>
      <c r="P16" s="6" t="s">
        <v>36</v>
      </c>
      <c r="Q16" s="10">
        <v>162579000000</v>
      </c>
      <c r="R16" s="10">
        <v>-3429375199</v>
      </c>
      <c r="S16" s="10">
        <v>159149624801</v>
      </c>
      <c r="T16" s="10">
        <v>39216507430.059998</v>
      </c>
      <c r="U16" s="10">
        <v>166527062391.38</v>
      </c>
      <c r="V16" s="10">
        <v>4418303374.29</v>
      </c>
      <c r="W16" s="10">
        <v>162108759017.09</v>
      </c>
      <c r="X16" s="10">
        <v>-2959134216.0900002</v>
      </c>
    </row>
    <row r="17" spans="1:24" ht="27" customHeight="1" x14ac:dyDescent="0.25">
      <c r="A17" s="6"/>
      <c r="B17" s="6"/>
      <c r="C17" s="6" t="s">
        <v>127</v>
      </c>
      <c r="D17" s="6" t="s">
        <v>128</v>
      </c>
      <c r="E17" s="6" t="s">
        <v>129</v>
      </c>
      <c r="F17" s="6" t="s">
        <v>128</v>
      </c>
      <c r="G17" s="6" t="s">
        <v>130</v>
      </c>
      <c r="H17" s="6" t="s">
        <v>131</v>
      </c>
      <c r="I17" s="6"/>
      <c r="J17" s="6"/>
      <c r="K17" s="6"/>
      <c r="L17" s="6"/>
      <c r="M17" s="6"/>
      <c r="N17" s="6"/>
      <c r="O17" s="6" t="s">
        <v>94</v>
      </c>
      <c r="P17" s="6" t="s">
        <v>37</v>
      </c>
      <c r="Q17" s="10">
        <v>150479000000</v>
      </c>
      <c r="R17" s="10">
        <v>-1287203061</v>
      </c>
      <c r="S17" s="10">
        <v>149191796939</v>
      </c>
      <c r="T17" s="10">
        <v>38644255069.029999</v>
      </c>
      <c r="U17" s="10">
        <v>159457656940.48999</v>
      </c>
      <c r="V17" s="10">
        <v>4320183693.29</v>
      </c>
      <c r="W17" s="10">
        <v>155137473247.20001</v>
      </c>
      <c r="X17" s="10">
        <v>-5945676308.1999998</v>
      </c>
    </row>
    <row r="18" spans="1:24" ht="40.5" customHeight="1" x14ac:dyDescent="0.25">
      <c r="A18" s="6"/>
      <c r="B18" s="6"/>
      <c r="C18" s="6" t="s">
        <v>127</v>
      </c>
      <c r="D18" s="6" t="s">
        <v>128</v>
      </c>
      <c r="E18" s="6" t="s">
        <v>129</v>
      </c>
      <c r="F18" s="6" t="s">
        <v>128</v>
      </c>
      <c r="G18" s="6" t="s">
        <v>130</v>
      </c>
      <c r="H18" s="6" t="s">
        <v>131</v>
      </c>
      <c r="I18" s="6" t="s">
        <v>132</v>
      </c>
      <c r="J18" s="6"/>
      <c r="K18" s="6"/>
      <c r="L18" s="6"/>
      <c r="M18" s="6"/>
      <c r="N18" s="6"/>
      <c r="O18" s="6" t="s">
        <v>95</v>
      </c>
      <c r="P18" s="6" t="s">
        <v>38</v>
      </c>
      <c r="Q18" s="9">
        <v>0</v>
      </c>
      <c r="R18" s="9">
        <v>0</v>
      </c>
      <c r="S18" s="9">
        <v>0</v>
      </c>
      <c r="T18" s="10">
        <v>257920</v>
      </c>
      <c r="U18" s="10">
        <v>3137140</v>
      </c>
      <c r="V18" s="9">
        <v>0</v>
      </c>
      <c r="W18" s="10">
        <v>3137140</v>
      </c>
      <c r="X18" s="10">
        <v>-3137140</v>
      </c>
    </row>
    <row r="19" spans="1:24" ht="27" customHeight="1" x14ac:dyDescent="0.25">
      <c r="A19" s="6"/>
      <c r="B19" s="6"/>
      <c r="C19" s="6" t="s">
        <v>127</v>
      </c>
      <c r="D19" s="6" t="s">
        <v>128</v>
      </c>
      <c r="E19" s="6" t="s">
        <v>129</v>
      </c>
      <c r="F19" s="6" t="s">
        <v>128</v>
      </c>
      <c r="G19" s="6" t="s">
        <v>130</v>
      </c>
      <c r="H19" s="6" t="s">
        <v>131</v>
      </c>
      <c r="I19" s="6" t="s">
        <v>133</v>
      </c>
      <c r="J19" s="6"/>
      <c r="K19" s="6"/>
      <c r="L19" s="6"/>
      <c r="M19" s="6"/>
      <c r="N19" s="6"/>
      <c r="O19" s="6" t="s">
        <v>96</v>
      </c>
      <c r="P19" s="6" t="s">
        <v>39</v>
      </c>
      <c r="Q19" s="10">
        <v>23529519083</v>
      </c>
      <c r="R19" s="10">
        <v>77782931198</v>
      </c>
      <c r="S19" s="10">
        <v>101312450281</v>
      </c>
      <c r="T19" s="10">
        <v>32052182922.16</v>
      </c>
      <c r="U19" s="10">
        <v>114283758230.36</v>
      </c>
      <c r="V19" s="10">
        <v>3619684769.2199998</v>
      </c>
      <c r="W19" s="10">
        <v>110664073461.14</v>
      </c>
      <c r="X19" s="10">
        <v>-9351623180.1399994</v>
      </c>
    </row>
    <row r="20" spans="1:24" ht="27" customHeight="1" x14ac:dyDescent="0.25">
      <c r="A20" s="6"/>
      <c r="B20" s="6"/>
      <c r="C20" s="6" t="s">
        <v>127</v>
      </c>
      <c r="D20" s="6" t="s">
        <v>128</v>
      </c>
      <c r="E20" s="6" t="s">
        <v>129</v>
      </c>
      <c r="F20" s="6" t="s">
        <v>128</v>
      </c>
      <c r="G20" s="6" t="s">
        <v>130</v>
      </c>
      <c r="H20" s="6" t="s">
        <v>131</v>
      </c>
      <c r="I20" s="6" t="s">
        <v>134</v>
      </c>
      <c r="J20" s="6"/>
      <c r="K20" s="6"/>
      <c r="L20" s="6"/>
      <c r="M20" s="6"/>
      <c r="N20" s="6"/>
      <c r="O20" s="6" t="s">
        <v>97</v>
      </c>
      <c r="P20" s="6" t="s">
        <v>40</v>
      </c>
      <c r="Q20" s="10">
        <v>105203176961</v>
      </c>
      <c r="R20" s="10">
        <v>-91855966644</v>
      </c>
      <c r="S20" s="10">
        <v>13347210317</v>
      </c>
      <c r="T20" s="10">
        <v>1623522052.8</v>
      </c>
      <c r="U20" s="10">
        <v>13689796037.799999</v>
      </c>
      <c r="V20" s="10">
        <v>428789784</v>
      </c>
      <c r="W20" s="10">
        <v>13261006253.799999</v>
      </c>
      <c r="X20" s="10">
        <v>86204063.200000003</v>
      </c>
    </row>
    <row r="21" spans="1:24" ht="18" customHeight="1" x14ac:dyDescent="0.25">
      <c r="A21" s="6"/>
      <c r="B21" s="6"/>
      <c r="C21" s="6" t="s">
        <v>127</v>
      </c>
      <c r="D21" s="6" t="s">
        <v>128</v>
      </c>
      <c r="E21" s="6" t="s">
        <v>129</v>
      </c>
      <c r="F21" s="6" t="s">
        <v>128</v>
      </c>
      <c r="G21" s="6" t="s">
        <v>130</v>
      </c>
      <c r="H21" s="6" t="s">
        <v>131</v>
      </c>
      <c r="I21" s="6" t="s">
        <v>135</v>
      </c>
      <c r="J21" s="6"/>
      <c r="K21" s="6"/>
      <c r="L21" s="6"/>
      <c r="M21" s="6"/>
      <c r="N21" s="6"/>
      <c r="O21" s="6" t="s">
        <v>98</v>
      </c>
      <c r="P21" s="6" t="s">
        <v>41</v>
      </c>
      <c r="Q21" s="10">
        <v>10164212370</v>
      </c>
      <c r="R21" s="10">
        <v>-44457373</v>
      </c>
      <c r="S21" s="10">
        <v>10119754997</v>
      </c>
      <c r="T21" s="10">
        <v>1191110536.0699999</v>
      </c>
      <c r="U21" s="10">
        <v>7673456051.2600002</v>
      </c>
      <c r="V21" s="10">
        <v>116680129</v>
      </c>
      <c r="W21" s="10">
        <v>7556775922.2600002</v>
      </c>
      <c r="X21" s="10">
        <v>2562979074.7399998</v>
      </c>
    </row>
    <row r="22" spans="1:24" ht="18" customHeight="1" x14ac:dyDescent="0.25">
      <c r="A22" s="6"/>
      <c r="B22" s="6"/>
      <c r="C22" s="6" t="s">
        <v>127</v>
      </c>
      <c r="D22" s="6" t="s">
        <v>128</v>
      </c>
      <c r="E22" s="6" t="s">
        <v>129</v>
      </c>
      <c r="F22" s="6" t="s">
        <v>128</v>
      </c>
      <c r="G22" s="6" t="s">
        <v>130</v>
      </c>
      <c r="H22" s="6" t="s">
        <v>131</v>
      </c>
      <c r="I22" s="6" t="s">
        <v>136</v>
      </c>
      <c r="J22" s="6"/>
      <c r="K22" s="6"/>
      <c r="L22" s="6"/>
      <c r="M22" s="6"/>
      <c r="N22" s="6"/>
      <c r="O22" s="6" t="s">
        <v>99</v>
      </c>
      <c r="P22" s="6" t="s">
        <v>42</v>
      </c>
      <c r="Q22" s="10">
        <v>13724263724</v>
      </c>
      <c r="R22" s="10">
        <v>10688117620</v>
      </c>
      <c r="S22" s="10">
        <v>24412381344</v>
      </c>
      <c r="T22" s="10">
        <v>3777181638</v>
      </c>
      <c r="U22" s="10">
        <v>23807509481.07</v>
      </c>
      <c r="V22" s="10">
        <v>155029011.06999999</v>
      </c>
      <c r="W22" s="10">
        <v>23652480470</v>
      </c>
      <c r="X22" s="10">
        <v>759900874</v>
      </c>
    </row>
    <row r="23" spans="1:24" ht="18" customHeight="1" x14ac:dyDescent="0.25">
      <c r="A23" s="6"/>
      <c r="B23" s="6"/>
      <c r="C23" s="6" t="s">
        <v>127</v>
      </c>
      <c r="D23" s="6" t="s">
        <v>128</v>
      </c>
      <c r="E23" s="6" t="s">
        <v>129</v>
      </c>
      <c r="F23" s="6" t="s">
        <v>128</v>
      </c>
      <c r="G23" s="6" t="s">
        <v>130</v>
      </c>
      <c r="H23" s="6" t="s">
        <v>127</v>
      </c>
      <c r="I23" s="6"/>
      <c r="J23" s="6"/>
      <c r="K23" s="6"/>
      <c r="L23" s="6"/>
      <c r="M23" s="6"/>
      <c r="N23" s="6"/>
      <c r="O23" s="6" t="s">
        <v>100</v>
      </c>
      <c r="P23" s="6" t="s">
        <v>43</v>
      </c>
      <c r="Q23" s="10">
        <v>7500000000</v>
      </c>
      <c r="R23" s="10">
        <v>2457827862</v>
      </c>
      <c r="S23" s="10">
        <v>9957827862</v>
      </c>
      <c r="T23" s="10">
        <v>570931399.02999997</v>
      </c>
      <c r="U23" s="10">
        <v>7065481253.0500002</v>
      </c>
      <c r="V23" s="10">
        <v>98089724</v>
      </c>
      <c r="W23" s="10">
        <v>6967391529.0500002</v>
      </c>
      <c r="X23" s="10">
        <v>2990436332.9499998</v>
      </c>
    </row>
    <row r="24" spans="1:24" ht="18" customHeight="1" x14ac:dyDescent="0.25">
      <c r="A24" s="6"/>
      <c r="B24" s="6"/>
      <c r="C24" s="6" t="s">
        <v>127</v>
      </c>
      <c r="D24" s="6" t="s">
        <v>128</v>
      </c>
      <c r="E24" s="6" t="s">
        <v>129</v>
      </c>
      <c r="F24" s="6" t="s">
        <v>128</v>
      </c>
      <c r="G24" s="6" t="s">
        <v>130</v>
      </c>
      <c r="H24" s="6" t="s">
        <v>127</v>
      </c>
      <c r="I24" s="6" t="s">
        <v>129</v>
      </c>
      <c r="J24" s="6"/>
      <c r="K24" s="6"/>
      <c r="L24" s="6"/>
      <c r="M24" s="6"/>
      <c r="N24" s="6"/>
      <c r="O24" s="6" t="s">
        <v>101</v>
      </c>
      <c r="P24" s="6" t="s">
        <v>44</v>
      </c>
      <c r="Q24" s="10">
        <v>9957827862</v>
      </c>
      <c r="R24" s="9">
        <v>0</v>
      </c>
      <c r="S24" s="10">
        <v>9957827862</v>
      </c>
      <c r="T24" s="10">
        <v>539593384.02999997</v>
      </c>
      <c r="U24" s="10">
        <v>6658428498.0500002</v>
      </c>
      <c r="V24" s="10">
        <v>98089724</v>
      </c>
      <c r="W24" s="10">
        <v>6560338774.0500002</v>
      </c>
      <c r="X24" s="10">
        <v>3397489087.9499998</v>
      </c>
    </row>
    <row r="25" spans="1:24" ht="15" customHeight="1" x14ac:dyDescent="0.25">
      <c r="A25" s="6"/>
      <c r="B25" s="6"/>
      <c r="C25" s="6" t="s">
        <v>127</v>
      </c>
      <c r="D25" s="6" t="s">
        <v>128</v>
      </c>
      <c r="E25" s="6" t="s">
        <v>129</v>
      </c>
      <c r="F25" s="6" t="s">
        <v>128</v>
      </c>
      <c r="G25" s="6" t="s">
        <v>130</v>
      </c>
      <c r="H25" s="6" t="s">
        <v>127</v>
      </c>
      <c r="I25" s="6" t="s">
        <v>129</v>
      </c>
      <c r="J25" s="6" t="s">
        <v>137</v>
      </c>
      <c r="K25" s="6"/>
      <c r="L25" s="6"/>
      <c r="M25" s="6"/>
      <c r="N25" s="6"/>
      <c r="O25" s="6" t="s">
        <v>102</v>
      </c>
      <c r="P25" s="6" t="s">
        <v>103</v>
      </c>
      <c r="Q25" s="9">
        <v>0</v>
      </c>
      <c r="R25" s="9">
        <v>0</v>
      </c>
      <c r="S25" s="9">
        <v>0</v>
      </c>
      <c r="T25" s="9">
        <v>0</v>
      </c>
      <c r="U25" s="10">
        <v>1687216</v>
      </c>
      <c r="V25" s="9">
        <v>0</v>
      </c>
      <c r="W25" s="10">
        <v>1687216</v>
      </c>
      <c r="X25" s="10">
        <v>-1687216</v>
      </c>
    </row>
    <row r="26" spans="1:24" ht="15" customHeight="1" x14ac:dyDescent="0.25">
      <c r="A26" s="6"/>
      <c r="B26" s="6"/>
      <c r="C26" s="6" t="s">
        <v>127</v>
      </c>
      <c r="D26" s="6" t="s">
        <v>128</v>
      </c>
      <c r="E26" s="6" t="s">
        <v>129</v>
      </c>
      <c r="F26" s="6" t="s">
        <v>128</v>
      </c>
      <c r="G26" s="6" t="s">
        <v>130</v>
      </c>
      <c r="H26" s="6" t="s">
        <v>127</v>
      </c>
      <c r="I26" s="6" t="s">
        <v>129</v>
      </c>
      <c r="J26" s="6" t="s">
        <v>138</v>
      </c>
      <c r="K26" s="6"/>
      <c r="L26" s="6"/>
      <c r="M26" s="6"/>
      <c r="N26" s="6"/>
      <c r="O26" s="6" t="s">
        <v>104</v>
      </c>
      <c r="P26" s="6" t="s">
        <v>45</v>
      </c>
      <c r="Q26" s="9">
        <v>0</v>
      </c>
      <c r="R26" s="9">
        <v>0</v>
      </c>
      <c r="S26" s="9">
        <v>0</v>
      </c>
      <c r="T26" s="10">
        <v>677539.03</v>
      </c>
      <c r="U26" s="10">
        <v>45557631.079999998</v>
      </c>
      <c r="V26" s="9">
        <v>0</v>
      </c>
      <c r="W26" s="10">
        <v>45557631.079999998</v>
      </c>
      <c r="X26" s="10">
        <v>-45557631.079999998</v>
      </c>
    </row>
    <row r="27" spans="1:24" ht="27" customHeight="1" x14ac:dyDescent="0.25">
      <c r="A27" s="6"/>
      <c r="B27" s="6"/>
      <c r="C27" s="6" t="s">
        <v>127</v>
      </c>
      <c r="D27" s="6" t="s">
        <v>128</v>
      </c>
      <c r="E27" s="6" t="s">
        <v>129</v>
      </c>
      <c r="F27" s="6" t="s">
        <v>128</v>
      </c>
      <c r="G27" s="6" t="s">
        <v>130</v>
      </c>
      <c r="H27" s="6" t="s">
        <v>127</v>
      </c>
      <c r="I27" s="6" t="s">
        <v>129</v>
      </c>
      <c r="J27" s="6" t="s">
        <v>139</v>
      </c>
      <c r="K27" s="6"/>
      <c r="L27" s="6"/>
      <c r="M27" s="6"/>
      <c r="N27" s="6"/>
      <c r="O27" s="6" t="s">
        <v>105</v>
      </c>
      <c r="P27" s="6" t="s">
        <v>46</v>
      </c>
      <c r="Q27" s="9">
        <v>0</v>
      </c>
      <c r="R27" s="9">
        <v>0</v>
      </c>
      <c r="S27" s="9">
        <v>0</v>
      </c>
      <c r="T27" s="10">
        <v>538915845</v>
      </c>
      <c r="U27" s="10">
        <v>6611183650.9700003</v>
      </c>
      <c r="V27" s="10">
        <v>98089724</v>
      </c>
      <c r="W27" s="10">
        <v>6513093926.9700003</v>
      </c>
      <c r="X27" s="10">
        <v>-6513093926.9700003</v>
      </c>
    </row>
    <row r="28" spans="1:24" ht="18" customHeight="1" x14ac:dyDescent="0.25">
      <c r="A28" s="6"/>
      <c r="B28" s="6"/>
      <c r="C28" s="6" t="s">
        <v>127</v>
      </c>
      <c r="D28" s="6" t="s">
        <v>128</v>
      </c>
      <c r="E28" s="6" t="s">
        <v>129</v>
      </c>
      <c r="F28" s="6" t="s">
        <v>128</v>
      </c>
      <c r="G28" s="6" t="s">
        <v>130</v>
      </c>
      <c r="H28" s="6" t="s">
        <v>127</v>
      </c>
      <c r="I28" s="6" t="s">
        <v>130</v>
      </c>
      <c r="J28" s="6"/>
      <c r="K28" s="6"/>
      <c r="L28" s="6"/>
      <c r="M28" s="6"/>
      <c r="N28" s="6"/>
      <c r="O28" s="6" t="s">
        <v>106</v>
      </c>
      <c r="P28" s="6" t="s">
        <v>47</v>
      </c>
      <c r="Q28" s="9">
        <v>0</v>
      </c>
      <c r="R28" s="9">
        <v>0</v>
      </c>
      <c r="S28" s="9">
        <v>0</v>
      </c>
      <c r="T28" s="10">
        <v>31338015</v>
      </c>
      <c r="U28" s="10">
        <v>407052755</v>
      </c>
      <c r="V28" s="9">
        <v>0</v>
      </c>
      <c r="W28" s="10">
        <v>407052755</v>
      </c>
      <c r="X28" s="10">
        <v>-407052755</v>
      </c>
    </row>
    <row r="29" spans="1:24" ht="15" customHeight="1" x14ac:dyDescent="0.25">
      <c r="A29" s="6"/>
      <c r="B29" s="6"/>
      <c r="C29" s="6" t="s">
        <v>127</v>
      </c>
      <c r="D29" s="6" t="s">
        <v>128</v>
      </c>
      <c r="E29" s="6" t="s">
        <v>129</v>
      </c>
      <c r="F29" s="6" t="s">
        <v>128</v>
      </c>
      <c r="G29" s="6" t="s">
        <v>130</v>
      </c>
      <c r="H29" s="6" t="s">
        <v>140</v>
      </c>
      <c r="I29" s="6"/>
      <c r="J29" s="6"/>
      <c r="K29" s="6"/>
      <c r="L29" s="6"/>
      <c r="M29" s="6"/>
      <c r="N29" s="6"/>
      <c r="O29" s="6" t="s">
        <v>107</v>
      </c>
      <c r="P29" s="6" t="s">
        <v>48</v>
      </c>
      <c r="Q29" s="9">
        <v>0</v>
      </c>
      <c r="R29" s="9">
        <v>0</v>
      </c>
      <c r="S29" s="9">
        <v>0</v>
      </c>
      <c r="T29" s="10">
        <v>1320962</v>
      </c>
      <c r="U29" s="10">
        <v>3924197.84</v>
      </c>
      <c r="V29" s="10">
        <v>29957</v>
      </c>
      <c r="W29" s="10">
        <v>3894240.84</v>
      </c>
      <c r="X29" s="10">
        <v>-3894240.84</v>
      </c>
    </row>
    <row r="30" spans="1:24" ht="15" customHeight="1" x14ac:dyDescent="0.25">
      <c r="A30" s="6"/>
      <c r="B30" s="6"/>
      <c r="C30" s="6" t="s">
        <v>127</v>
      </c>
      <c r="D30" s="6" t="s">
        <v>128</v>
      </c>
      <c r="E30" s="6" t="s">
        <v>129</v>
      </c>
      <c r="F30" s="6" t="s">
        <v>128</v>
      </c>
      <c r="G30" s="6" t="s">
        <v>130</v>
      </c>
      <c r="H30" s="6" t="s">
        <v>140</v>
      </c>
      <c r="I30" s="6" t="s">
        <v>130</v>
      </c>
      <c r="J30" s="6"/>
      <c r="K30" s="6"/>
      <c r="L30" s="6"/>
      <c r="M30" s="6"/>
      <c r="N30" s="6"/>
      <c r="O30" s="6" t="s">
        <v>108</v>
      </c>
      <c r="P30" s="6" t="s">
        <v>49</v>
      </c>
      <c r="Q30" s="9">
        <v>0</v>
      </c>
      <c r="R30" s="9">
        <v>0</v>
      </c>
      <c r="S30" s="9">
        <v>0</v>
      </c>
      <c r="T30" s="10">
        <v>1320962</v>
      </c>
      <c r="U30" s="10">
        <v>3924197.84</v>
      </c>
      <c r="V30" s="10">
        <v>29957</v>
      </c>
      <c r="W30" s="10">
        <v>3894240.84</v>
      </c>
      <c r="X30" s="10">
        <v>-3894240.84</v>
      </c>
    </row>
    <row r="31" spans="1:24" ht="15" customHeight="1" x14ac:dyDescent="0.25">
      <c r="A31" s="6"/>
      <c r="B31" s="6"/>
      <c r="C31" s="6" t="s">
        <v>127</v>
      </c>
      <c r="D31" s="6" t="s">
        <v>128</v>
      </c>
      <c r="E31" s="6" t="s">
        <v>129</v>
      </c>
      <c r="F31" s="6" t="s">
        <v>128</v>
      </c>
      <c r="G31" s="6" t="s">
        <v>130</v>
      </c>
      <c r="H31" s="6" t="s">
        <v>140</v>
      </c>
      <c r="I31" s="6" t="s">
        <v>130</v>
      </c>
      <c r="J31" s="6" t="s">
        <v>138</v>
      </c>
      <c r="K31" s="6"/>
      <c r="L31" s="6"/>
      <c r="M31" s="6"/>
      <c r="N31" s="6"/>
      <c r="O31" s="6" t="s">
        <v>109</v>
      </c>
      <c r="P31" s="6" t="s">
        <v>50</v>
      </c>
      <c r="Q31" s="9">
        <v>0</v>
      </c>
      <c r="R31" s="9">
        <v>0</v>
      </c>
      <c r="S31" s="9">
        <v>0</v>
      </c>
      <c r="T31" s="10">
        <v>5000</v>
      </c>
      <c r="U31" s="10">
        <v>159000</v>
      </c>
      <c r="V31" s="9">
        <v>0</v>
      </c>
      <c r="W31" s="10">
        <v>159000</v>
      </c>
      <c r="X31" s="10">
        <v>-159000</v>
      </c>
    </row>
    <row r="32" spans="1:24" ht="15" customHeight="1" x14ac:dyDescent="0.25">
      <c r="A32" s="6"/>
      <c r="B32" s="6"/>
      <c r="C32" s="6" t="s">
        <v>127</v>
      </c>
      <c r="D32" s="6" t="s">
        <v>128</v>
      </c>
      <c r="E32" s="6" t="s">
        <v>129</v>
      </c>
      <c r="F32" s="6" t="s">
        <v>128</v>
      </c>
      <c r="G32" s="6" t="s">
        <v>130</v>
      </c>
      <c r="H32" s="6" t="s">
        <v>140</v>
      </c>
      <c r="I32" s="6" t="s">
        <v>130</v>
      </c>
      <c r="J32" s="6" t="s">
        <v>138</v>
      </c>
      <c r="K32" s="6" t="s">
        <v>141</v>
      </c>
      <c r="L32" s="6"/>
      <c r="M32" s="6"/>
      <c r="N32" s="6"/>
      <c r="O32" s="6" t="s">
        <v>110</v>
      </c>
      <c r="P32" s="6" t="s">
        <v>51</v>
      </c>
      <c r="Q32" s="9">
        <v>0</v>
      </c>
      <c r="R32" s="9">
        <v>0</v>
      </c>
      <c r="S32" s="9">
        <v>0</v>
      </c>
      <c r="T32" s="10">
        <v>5000</v>
      </c>
      <c r="U32" s="10">
        <v>159000</v>
      </c>
      <c r="V32" s="9">
        <v>0</v>
      </c>
      <c r="W32" s="10">
        <v>159000</v>
      </c>
      <c r="X32" s="10">
        <v>-159000</v>
      </c>
    </row>
    <row r="33" spans="1:24" ht="15" customHeight="1" x14ac:dyDescent="0.25">
      <c r="A33" s="6"/>
      <c r="B33" s="6"/>
      <c r="C33" s="6" t="s">
        <v>127</v>
      </c>
      <c r="D33" s="6" t="s">
        <v>128</v>
      </c>
      <c r="E33" s="6" t="s">
        <v>129</v>
      </c>
      <c r="F33" s="6" t="s">
        <v>128</v>
      </c>
      <c r="G33" s="6" t="s">
        <v>130</v>
      </c>
      <c r="H33" s="6" t="s">
        <v>140</v>
      </c>
      <c r="I33" s="6" t="s">
        <v>130</v>
      </c>
      <c r="J33" s="6" t="s">
        <v>138</v>
      </c>
      <c r="K33" s="6" t="s">
        <v>141</v>
      </c>
      <c r="L33" s="6" t="s">
        <v>142</v>
      </c>
      <c r="M33" s="6"/>
      <c r="N33" s="6"/>
      <c r="O33" s="6" t="s">
        <v>111</v>
      </c>
      <c r="P33" s="6" t="s">
        <v>52</v>
      </c>
      <c r="Q33" s="9">
        <v>0</v>
      </c>
      <c r="R33" s="9">
        <v>0</v>
      </c>
      <c r="S33" s="9">
        <v>0</v>
      </c>
      <c r="T33" s="10">
        <v>5000</v>
      </c>
      <c r="U33" s="10">
        <v>159000</v>
      </c>
      <c r="V33" s="9">
        <v>0</v>
      </c>
      <c r="W33" s="10">
        <v>159000</v>
      </c>
      <c r="X33" s="10">
        <v>-159000</v>
      </c>
    </row>
    <row r="34" spans="1:24" ht="15" customHeight="1" x14ac:dyDescent="0.25">
      <c r="A34" s="6"/>
      <c r="B34" s="6"/>
      <c r="C34" s="6" t="s">
        <v>127</v>
      </c>
      <c r="D34" s="6" t="s">
        <v>128</v>
      </c>
      <c r="E34" s="6" t="s">
        <v>129</v>
      </c>
      <c r="F34" s="6" t="s">
        <v>128</v>
      </c>
      <c r="G34" s="6" t="s">
        <v>130</v>
      </c>
      <c r="H34" s="6" t="s">
        <v>140</v>
      </c>
      <c r="I34" s="6" t="s">
        <v>130</v>
      </c>
      <c r="J34" s="6" t="s">
        <v>143</v>
      </c>
      <c r="K34" s="6"/>
      <c r="L34" s="6"/>
      <c r="M34" s="6"/>
      <c r="N34" s="6"/>
      <c r="O34" s="6" t="s">
        <v>112</v>
      </c>
      <c r="P34" s="6" t="s">
        <v>53</v>
      </c>
      <c r="Q34" s="9">
        <v>0</v>
      </c>
      <c r="R34" s="9">
        <v>0</v>
      </c>
      <c r="S34" s="9">
        <v>0</v>
      </c>
      <c r="T34" s="10">
        <v>1315962</v>
      </c>
      <c r="U34" s="10">
        <v>3765197.84</v>
      </c>
      <c r="V34" s="10">
        <v>29957</v>
      </c>
      <c r="W34" s="10">
        <v>3735240.84</v>
      </c>
      <c r="X34" s="10">
        <v>-3735240.84</v>
      </c>
    </row>
    <row r="35" spans="1:24" ht="15" customHeight="1" x14ac:dyDescent="0.25">
      <c r="A35" s="6"/>
      <c r="B35" s="6"/>
      <c r="C35" s="6" t="s">
        <v>127</v>
      </c>
      <c r="D35" s="6" t="s">
        <v>128</v>
      </c>
      <c r="E35" s="6" t="s">
        <v>129</v>
      </c>
      <c r="F35" s="6" t="s">
        <v>128</v>
      </c>
      <c r="G35" s="6" t="s">
        <v>130</v>
      </c>
      <c r="H35" s="6" t="s">
        <v>140</v>
      </c>
      <c r="I35" s="6" t="s">
        <v>130</v>
      </c>
      <c r="J35" s="6" t="s">
        <v>143</v>
      </c>
      <c r="K35" s="6" t="s">
        <v>142</v>
      </c>
      <c r="L35" s="6"/>
      <c r="M35" s="6"/>
      <c r="N35" s="6"/>
      <c r="O35" s="6" t="s">
        <v>113</v>
      </c>
      <c r="P35" s="6" t="s">
        <v>54</v>
      </c>
      <c r="Q35" s="9">
        <v>0</v>
      </c>
      <c r="R35" s="9">
        <v>0</v>
      </c>
      <c r="S35" s="9">
        <v>0</v>
      </c>
      <c r="T35" s="10">
        <v>1315962</v>
      </c>
      <c r="U35" s="10">
        <v>3765197.84</v>
      </c>
      <c r="V35" s="10">
        <v>29957</v>
      </c>
      <c r="W35" s="10">
        <v>3735240.84</v>
      </c>
      <c r="X35" s="10">
        <v>-3735240.84</v>
      </c>
    </row>
    <row r="36" spans="1:24" ht="15" customHeight="1" x14ac:dyDescent="0.25">
      <c r="A36" s="6"/>
      <c r="B36" s="6"/>
      <c r="C36" s="6" t="s">
        <v>127</v>
      </c>
      <c r="D36" s="6" t="s">
        <v>128</v>
      </c>
      <c r="E36" s="6" t="s">
        <v>129</v>
      </c>
      <c r="F36" s="6" t="s">
        <v>128</v>
      </c>
      <c r="G36" s="6" t="s">
        <v>130</v>
      </c>
      <c r="H36" s="6" t="s">
        <v>140</v>
      </c>
      <c r="I36" s="6" t="s">
        <v>130</v>
      </c>
      <c r="J36" s="6" t="s">
        <v>143</v>
      </c>
      <c r="K36" s="6" t="s">
        <v>142</v>
      </c>
      <c r="L36" s="6" t="s">
        <v>128</v>
      </c>
      <c r="M36" s="6"/>
      <c r="N36" s="6"/>
      <c r="O36" s="6" t="s">
        <v>114</v>
      </c>
      <c r="P36" s="6" t="s">
        <v>55</v>
      </c>
      <c r="Q36" s="9">
        <v>0</v>
      </c>
      <c r="R36" s="9">
        <v>0</v>
      </c>
      <c r="S36" s="9">
        <v>0</v>
      </c>
      <c r="T36" s="10">
        <v>1315962</v>
      </c>
      <c r="U36" s="10">
        <v>3765197.84</v>
      </c>
      <c r="V36" s="10">
        <v>29957</v>
      </c>
      <c r="W36" s="10">
        <v>3735240.84</v>
      </c>
      <c r="X36" s="10">
        <v>-3735240.84</v>
      </c>
    </row>
    <row r="37" spans="1:24" x14ac:dyDescent="0.25">
      <c r="A37" s="6"/>
      <c r="B37" s="6"/>
      <c r="C37" s="6" t="s">
        <v>127</v>
      </c>
      <c r="D37" s="6" t="s">
        <v>128</v>
      </c>
      <c r="E37" s="6" t="s">
        <v>129</v>
      </c>
      <c r="F37" s="6" t="s">
        <v>128</v>
      </c>
      <c r="G37" s="6" t="s">
        <v>130</v>
      </c>
      <c r="H37" s="6" t="s">
        <v>144</v>
      </c>
      <c r="I37" s="6"/>
      <c r="J37" s="6"/>
      <c r="K37" s="6"/>
      <c r="L37" s="6"/>
      <c r="M37" s="6"/>
      <c r="N37" s="6"/>
      <c r="O37" s="6" t="s">
        <v>115</v>
      </c>
      <c r="P37" s="6" t="s">
        <v>56</v>
      </c>
      <c r="Q37" s="10">
        <v>4600000000</v>
      </c>
      <c r="R37" s="10">
        <v>-4600000000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</row>
    <row r="38" spans="1:24" ht="27" customHeight="1" x14ac:dyDescent="0.25">
      <c r="A38" s="6"/>
      <c r="B38" s="6"/>
      <c r="C38" s="6" t="s">
        <v>127</v>
      </c>
      <c r="D38" s="6" t="s">
        <v>128</v>
      </c>
      <c r="E38" s="6" t="s">
        <v>129</v>
      </c>
      <c r="F38" s="6" t="s">
        <v>131</v>
      </c>
      <c r="G38" s="6"/>
      <c r="H38" s="6"/>
      <c r="I38" s="6"/>
      <c r="J38" s="6"/>
      <c r="K38" s="6"/>
      <c r="L38" s="6"/>
      <c r="M38" s="6"/>
      <c r="N38" s="6"/>
      <c r="O38" s="6" t="s">
        <v>81</v>
      </c>
      <c r="P38" s="6" t="s">
        <v>57</v>
      </c>
      <c r="Q38" s="10">
        <v>33554000000</v>
      </c>
      <c r="R38" s="10">
        <v>-5557159299</v>
      </c>
      <c r="S38" s="10">
        <v>27996840701</v>
      </c>
      <c r="T38" s="10">
        <v>32291676691.110001</v>
      </c>
      <c r="U38" s="10">
        <v>33849677141.639999</v>
      </c>
      <c r="V38" s="10">
        <v>19668774</v>
      </c>
      <c r="W38" s="10">
        <v>33830008367.639999</v>
      </c>
      <c r="X38" s="10">
        <v>-5833167666.6400003</v>
      </c>
    </row>
    <row r="39" spans="1:24" ht="27" customHeight="1" x14ac:dyDescent="0.25">
      <c r="A39" s="6"/>
      <c r="B39" s="6"/>
      <c r="C39" s="6" t="s">
        <v>127</v>
      </c>
      <c r="D39" s="6" t="s">
        <v>128</v>
      </c>
      <c r="E39" s="6" t="s">
        <v>129</v>
      </c>
      <c r="F39" s="6" t="s">
        <v>131</v>
      </c>
      <c r="G39" s="6" t="s">
        <v>130</v>
      </c>
      <c r="H39" s="6"/>
      <c r="I39" s="6"/>
      <c r="J39" s="6"/>
      <c r="K39" s="6"/>
      <c r="L39" s="6"/>
      <c r="M39" s="6"/>
      <c r="N39" s="6"/>
      <c r="O39" s="6" t="s">
        <v>82</v>
      </c>
      <c r="P39" s="6" t="s">
        <v>58</v>
      </c>
      <c r="Q39" s="10">
        <v>33554000000</v>
      </c>
      <c r="R39" s="10">
        <v>-5557159299</v>
      </c>
      <c r="S39" s="10">
        <v>27996840701</v>
      </c>
      <c r="T39" s="10">
        <v>33554000000</v>
      </c>
      <c r="U39" s="10">
        <v>33554000000</v>
      </c>
      <c r="V39" s="9">
        <v>0</v>
      </c>
      <c r="W39" s="10">
        <v>33554000000</v>
      </c>
      <c r="X39" s="10">
        <v>-5557159299</v>
      </c>
    </row>
    <row r="40" spans="1:24" ht="27" customHeight="1" x14ac:dyDescent="0.25">
      <c r="A40" s="6"/>
      <c r="B40" s="6"/>
      <c r="C40" s="6" t="s">
        <v>127</v>
      </c>
      <c r="D40" s="6" t="s">
        <v>128</v>
      </c>
      <c r="E40" s="6" t="s">
        <v>129</v>
      </c>
      <c r="F40" s="6" t="s">
        <v>131</v>
      </c>
      <c r="G40" s="6" t="s">
        <v>130</v>
      </c>
      <c r="H40" s="6" t="s">
        <v>128</v>
      </c>
      <c r="I40" s="6"/>
      <c r="J40" s="6"/>
      <c r="K40" s="6"/>
      <c r="L40" s="6"/>
      <c r="M40" s="6"/>
      <c r="N40" s="6"/>
      <c r="O40" s="6" t="s">
        <v>291</v>
      </c>
      <c r="P40" s="6" t="s">
        <v>287</v>
      </c>
      <c r="Q40" s="9">
        <v>0</v>
      </c>
      <c r="R40" s="9">
        <v>0</v>
      </c>
      <c r="S40" s="9">
        <v>0</v>
      </c>
      <c r="T40" s="10">
        <v>33554000000</v>
      </c>
      <c r="U40" s="10">
        <v>33554000000</v>
      </c>
      <c r="V40" s="9">
        <v>0</v>
      </c>
      <c r="W40" s="10">
        <v>33554000000</v>
      </c>
      <c r="X40" s="10">
        <v>-33554000000</v>
      </c>
    </row>
    <row r="41" spans="1:24" ht="27" customHeight="1" x14ac:dyDescent="0.25">
      <c r="A41" s="6"/>
      <c r="B41" s="6"/>
      <c r="C41" s="6" t="s">
        <v>127</v>
      </c>
      <c r="D41" s="6" t="s">
        <v>128</v>
      </c>
      <c r="E41" s="6" t="s">
        <v>129</v>
      </c>
      <c r="F41" s="6" t="s">
        <v>131</v>
      </c>
      <c r="G41" s="6" t="s">
        <v>130</v>
      </c>
      <c r="H41" s="6" t="s">
        <v>128</v>
      </c>
      <c r="I41" s="6" t="s">
        <v>129</v>
      </c>
      <c r="J41" s="6"/>
      <c r="K41" s="6"/>
      <c r="L41" s="6"/>
      <c r="M41" s="6"/>
      <c r="N41" s="6"/>
      <c r="O41" s="6" t="s">
        <v>294</v>
      </c>
      <c r="P41" s="6" t="s">
        <v>288</v>
      </c>
      <c r="Q41" s="9">
        <v>0</v>
      </c>
      <c r="R41" s="9">
        <v>0</v>
      </c>
      <c r="S41" s="9">
        <v>0</v>
      </c>
      <c r="T41" s="10">
        <v>33554000000</v>
      </c>
      <c r="U41" s="10">
        <v>33554000000</v>
      </c>
      <c r="V41" s="9">
        <v>0</v>
      </c>
      <c r="W41" s="10">
        <v>33554000000</v>
      </c>
      <c r="X41" s="10">
        <v>-33554000000</v>
      </c>
    </row>
    <row r="42" spans="1:24" ht="15" customHeight="1" x14ac:dyDescent="0.25">
      <c r="A42" s="6"/>
      <c r="B42" s="6"/>
      <c r="C42" s="6" t="s">
        <v>127</v>
      </c>
      <c r="D42" s="6" t="s">
        <v>128</v>
      </c>
      <c r="E42" s="6" t="s">
        <v>129</v>
      </c>
      <c r="F42" s="6" t="s">
        <v>131</v>
      </c>
      <c r="G42" s="6" t="s">
        <v>139</v>
      </c>
      <c r="H42" s="6"/>
      <c r="I42" s="6"/>
      <c r="J42" s="6"/>
      <c r="K42" s="6"/>
      <c r="L42" s="6"/>
      <c r="M42" s="6"/>
      <c r="N42" s="6"/>
      <c r="O42" s="6" t="s">
        <v>83</v>
      </c>
      <c r="P42" s="6" t="s">
        <v>59</v>
      </c>
      <c r="Q42" s="9">
        <v>0</v>
      </c>
      <c r="R42" s="9">
        <v>0</v>
      </c>
      <c r="S42" s="9">
        <v>0</v>
      </c>
      <c r="T42" s="10">
        <v>16206.31</v>
      </c>
      <c r="U42" s="10">
        <v>263666.64</v>
      </c>
      <c r="V42" s="9">
        <v>0</v>
      </c>
      <c r="W42" s="10">
        <v>263666.64</v>
      </c>
      <c r="X42" s="10">
        <v>-263666.64</v>
      </c>
    </row>
    <row r="43" spans="1:24" ht="15" customHeight="1" x14ac:dyDescent="0.25">
      <c r="A43" s="6"/>
      <c r="B43" s="6"/>
      <c r="C43" s="6" t="s">
        <v>127</v>
      </c>
      <c r="D43" s="6" t="s">
        <v>128</v>
      </c>
      <c r="E43" s="6" t="s">
        <v>129</v>
      </c>
      <c r="F43" s="6" t="s">
        <v>131</v>
      </c>
      <c r="G43" s="6" t="s">
        <v>139</v>
      </c>
      <c r="H43" s="6" t="s">
        <v>128</v>
      </c>
      <c r="I43" s="6"/>
      <c r="J43" s="6"/>
      <c r="K43" s="6"/>
      <c r="L43" s="6"/>
      <c r="M43" s="6"/>
      <c r="N43" s="6"/>
      <c r="O43" s="6" t="s">
        <v>116</v>
      </c>
      <c r="P43" s="6" t="s">
        <v>60</v>
      </c>
      <c r="Q43" s="9">
        <v>0</v>
      </c>
      <c r="R43" s="9">
        <v>0</v>
      </c>
      <c r="S43" s="9">
        <v>0</v>
      </c>
      <c r="T43" s="10">
        <v>16206.31</v>
      </c>
      <c r="U43" s="10">
        <v>263666.64</v>
      </c>
      <c r="V43" s="9">
        <v>0</v>
      </c>
      <c r="W43" s="10">
        <v>263666.64</v>
      </c>
      <c r="X43" s="10">
        <v>-263666.64</v>
      </c>
    </row>
    <row r="44" spans="1:24" ht="15" customHeight="1" x14ac:dyDescent="0.25">
      <c r="A44" s="6"/>
      <c r="B44" s="6"/>
      <c r="C44" s="6" t="s">
        <v>127</v>
      </c>
      <c r="D44" s="6" t="s">
        <v>128</v>
      </c>
      <c r="E44" s="6" t="s">
        <v>129</v>
      </c>
      <c r="F44" s="6" t="s">
        <v>131</v>
      </c>
      <c r="G44" s="6" t="s">
        <v>139</v>
      </c>
      <c r="H44" s="6" t="s">
        <v>128</v>
      </c>
      <c r="I44" s="6" t="s">
        <v>130</v>
      </c>
      <c r="J44" s="6"/>
      <c r="K44" s="6"/>
      <c r="L44" s="6"/>
      <c r="M44" s="6"/>
      <c r="N44" s="6"/>
      <c r="O44" s="6" t="s">
        <v>117</v>
      </c>
      <c r="P44" s="6" t="s">
        <v>61</v>
      </c>
      <c r="Q44" s="9">
        <v>0</v>
      </c>
      <c r="R44" s="9">
        <v>0</v>
      </c>
      <c r="S44" s="9">
        <v>0</v>
      </c>
      <c r="T44" s="10">
        <v>16206.31</v>
      </c>
      <c r="U44" s="10">
        <v>263666.64</v>
      </c>
      <c r="V44" s="9">
        <v>0</v>
      </c>
      <c r="W44" s="10">
        <v>263666.64</v>
      </c>
      <c r="X44" s="10">
        <v>-263666.64</v>
      </c>
    </row>
    <row r="45" spans="1:24" ht="15" customHeight="1" x14ac:dyDescent="0.25">
      <c r="A45" s="6"/>
      <c r="B45" s="6"/>
      <c r="C45" s="6" t="s">
        <v>127</v>
      </c>
      <c r="D45" s="6" t="s">
        <v>128</v>
      </c>
      <c r="E45" s="6" t="s">
        <v>129</v>
      </c>
      <c r="F45" s="6" t="s">
        <v>131</v>
      </c>
      <c r="G45" s="6" t="s">
        <v>139</v>
      </c>
      <c r="H45" s="6" t="s">
        <v>128</v>
      </c>
      <c r="I45" s="6" t="s">
        <v>130</v>
      </c>
      <c r="J45" s="6" t="s">
        <v>129</v>
      </c>
      <c r="K45" s="6"/>
      <c r="L45" s="6"/>
      <c r="M45" s="6"/>
      <c r="N45" s="6"/>
      <c r="O45" s="6" t="s">
        <v>118</v>
      </c>
      <c r="P45" s="6" t="s">
        <v>62</v>
      </c>
      <c r="Q45" s="9">
        <v>0</v>
      </c>
      <c r="R45" s="9">
        <v>0</v>
      </c>
      <c r="S45" s="9">
        <v>0</v>
      </c>
      <c r="T45" s="10">
        <v>16206.31</v>
      </c>
      <c r="U45" s="10">
        <v>263666.64</v>
      </c>
      <c r="V45" s="9">
        <v>0</v>
      </c>
      <c r="W45" s="10">
        <v>263666.64</v>
      </c>
      <c r="X45" s="10">
        <v>-263666.64</v>
      </c>
    </row>
    <row r="46" spans="1:24" ht="18" customHeight="1" x14ac:dyDescent="0.25">
      <c r="A46" s="6"/>
      <c r="B46" s="6"/>
      <c r="C46" s="6" t="s">
        <v>127</v>
      </c>
      <c r="D46" s="6" t="s">
        <v>128</v>
      </c>
      <c r="E46" s="6" t="s">
        <v>129</v>
      </c>
      <c r="F46" s="6" t="s">
        <v>131</v>
      </c>
      <c r="G46" s="6" t="s">
        <v>145</v>
      </c>
      <c r="H46" s="6"/>
      <c r="I46" s="6"/>
      <c r="J46" s="6"/>
      <c r="K46" s="6"/>
      <c r="L46" s="6"/>
      <c r="M46" s="6"/>
      <c r="N46" s="6"/>
      <c r="O46" s="6" t="s">
        <v>119</v>
      </c>
      <c r="P46" s="6" t="s">
        <v>120</v>
      </c>
      <c r="Q46" s="9">
        <v>0</v>
      </c>
      <c r="R46" s="9">
        <v>0</v>
      </c>
      <c r="S46" s="9">
        <v>0</v>
      </c>
      <c r="T46" s="10">
        <v>-1262339515.2</v>
      </c>
      <c r="U46" s="10">
        <v>295413475</v>
      </c>
      <c r="V46" s="10">
        <v>19668774</v>
      </c>
      <c r="W46" s="10">
        <v>275744701</v>
      </c>
      <c r="X46" s="10">
        <v>-275744701</v>
      </c>
    </row>
    <row r="47" spans="1:24" ht="18" customHeight="1" x14ac:dyDescent="0.25">
      <c r="A47" s="6"/>
      <c r="B47" s="6"/>
      <c r="C47" s="6" t="s">
        <v>127</v>
      </c>
      <c r="D47" s="6" t="s">
        <v>128</v>
      </c>
      <c r="E47" s="6" t="s">
        <v>129</v>
      </c>
      <c r="F47" s="6" t="s">
        <v>131</v>
      </c>
      <c r="G47" s="6" t="s">
        <v>145</v>
      </c>
      <c r="H47" s="6" t="s">
        <v>128</v>
      </c>
      <c r="I47" s="6"/>
      <c r="J47" s="6"/>
      <c r="K47" s="6"/>
      <c r="L47" s="6"/>
      <c r="M47" s="6"/>
      <c r="N47" s="6"/>
      <c r="O47" s="6" t="s">
        <v>121</v>
      </c>
      <c r="P47" s="6" t="s">
        <v>122</v>
      </c>
      <c r="Q47" s="9">
        <v>0</v>
      </c>
      <c r="R47" s="9">
        <v>0</v>
      </c>
      <c r="S47" s="9">
        <v>0</v>
      </c>
      <c r="T47" s="10">
        <v>-1262339515.2</v>
      </c>
      <c r="U47" s="10">
        <v>295413475</v>
      </c>
      <c r="V47" s="10">
        <v>19668774</v>
      </c>
      <c r="W47" s="10">
        <v>275744701</v>
      </c>
      <c r="X47" s="10">
        <v>-275744701</v>
      </c>
    </row>
    <row r="48" spans="1:24" ht="18" customHeight="1" x14ac:dyDescent="0.25">
      <c r="A48" s="6"/>
      <c r="B48" s="6"/>
      <c r="C48" s="6" t="s">
        <v>127</v>
      </c>
      <c r="D48" s="6" t="s">
        <v>128</v>
      </c>
      <c r="E48" s="6" t="s">
        <v>129</v>
      </c>
      <c r="F48" s="6" t="s">
        <v>131</v>
      </c>
      <c r="G48" s="6" t="s">
        <v>145</v>
      </c>
      <c r="H48" s="6" t="s">
        <v>128</v>
      </c>
      <c r="I48" s="6" t="s">
        <v>129</v>
      </c>
      <c r="J48" s="6"/>
      <c r="K48" s="6"/>
      <c r="L48" s="6"/>
      <c r="M48" s="6"/>
      <c r="N48" s="6"/>
      <c r="O48" s="6" t="s">
        <v>123</v>
      </c>
      <c r="P48" s="6" t="s">
        <v>124</v>
      </c>
      <c r="Q48" s="9">
        <v>0</v>
      </c>
      <c r="R48" s="9">
        <v>0</v>
      </c>
      <c r="S48" s="9">
        <v>0</v>
      </c>
      <c r="T48" s="10">
        <v>221206646</v>
      </c>
      <c r="U48" s="10">
        <v>286722068</v>
      </c>
      <c r="V48" s="10">
        <v>19668774</v>
      </c>
      <c r="W48" s="10">
        <v>267053294</v>
      </c>
      <c r="X48" s="10">
        <v>-267053294</v>
      </c>
    </row>
    <row r="49" spans="1:24" ht="15" customHeight="1" x14ac:dyDescent="0.25">
      <c r="A49" s="6"/>
      <c r="B49" s="6"/>
      <c r="C49" s="6" t="s">
        <v>127</v>
      </c>
      <c r="D49" s="6" t="s">
        <v>128</v>
      </c>
      <c r="E49" s="6" t="s">
        <v>129</v>
      </c>
      <c r="F49" s="6" t="s">
        <v>131</v>
      </c>
      <c r="G49" s="6" t="s">
        <v>145</v>
      </c>
      <c r="H49" s="6" t="s">
        <v>128</v>
      </c>
      <c r="I49" s="6" t="s">
        <v>137</v>
      </c>
      <c r="J49" s="6"/>
      <c r="K49" s="6"/>
      <c r="L49" s="6"/>
      <c r="M49" s="6"/>
      <c r="N49" s="6"/>
      <c r="O49" s="6" t="s">
        <v>125</v>
      </c>
      <c r="P49" s="6" t="s">
        <v>126</v>
      </c>
      <c r="Q49" s="9">
        <v>0</v>
      </c>
      <c r="R49" s="9">
        <v>0</v>
      </c>
      <c r="S49" s="9">
        <v>0</v>
      </c>
      <c r="T49" s="9">
        <v>0</v>
      </c>
      <c r="U49" s="10">
        <v>8691407</v>
      </c>
      <c r="V49" s="9">
        <v>0</v>
      </c>
      <c r="W49" s="10">
        <v>8691407</v>
      </c>
      <c r="X49" s="10">
        <v>-8691407</v>
      </c>
    </row>
    <row r="50" spans="1:24" ht="15" customHeight="1" x14ac:dyDescent="0.25">
      <c r="A50" s="6"/>
      <c r="B50" s="6"/>
      <c r="C50" s="6" t="s">
        <v>127</v>
      </c>
      <c r="D50" s="6" t="s">
        <v>128</v>
      </c>
      <c r="E50" s="6" t="s">
        <v>129</v>
      </c>
      <c r="F50" s="6" t="s">
        <v>131</v>
      </c>
      <c r="G50" s="6" t="s">
        <v>145</v>
      </c>
      <c r="H50" s="6" t="s">
        <v>128</v>
      </c>
      <c r="I50" s="6" t="s">
        <v>139</v>
      </c>
      <c r="J50" s="6"/>
      <c r="K50" s="6"/>
      <c r="L50" s="6"/>
      <c r="M50" s="6"/>
      <c r="N50" s="6"/>
      <c r="O50" s="6" t="s">
        <v>153</v>
      </c>
      <c r="P50" s="6" t="s">
        <v>150</v>
      </c>
      <c r="Q50" s="9">
        <v>0</v>
      </c>
      <c r="R50" s="9">
        <v>0</v>
      </c>
      <c r="S50" s="9">
        <v>0</v>
      </c>
      <c r="T50" s="10">
        <v>-1483546161.2</v>
      </c>
      <c r="U50" s="9">
        <v>0</v>
      </c>
      <c r="V50" s="9">
        <v>0</v>
      </c>
      <c r="W50" s="9">
        <v>0</v>
      </c>
      <c r="X50" s="9">
        <v>0</v>
      </c>
    </row>
  </sheetData>
  <autoFilter ref="A1:AS5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39"/>
  <sheetViews>
    <sheetView topLeftCell="N1" workbookViewId="0">
      <selection activeCell="U4" sqref="U4"/>
    </sheetView>
  </sheetViews>
  <sheetFormatPr baseColWidth="10" defaultRowHeight="15" x14ac:dyDescent="0.25"/>
  <cols>
    <col min="1" max="1" width="0.5703125" style="63" customWidth="1"/>
    <col min="2" max="2" width="0.28515625" style="63" customWidth="1"/>
    <col min="3" max="3" width="9.7109375" style="63" customWidth="1"/>
    <col min="4" max="4" width="13" style="63" customWidth="1"/>
    <col min="5" max="5" width="4" style="63" customWidth="1"/>
    <col min="6" max="7" width="3.28515625" style="63" customWidth="1"/>
    <col min="8" max="12" width="4" style="63" customWidth="1"/>
    <col min="13" max="13" width="4.28515625" style="63" customWidth="1"/>
    <col min="14" max="14" width="3.85546875" style="63" customWidth="1"/>
    <col min="15" max="15" width="4" style="63" customWidth="1"/>
    <col min="16" max="16" width="18.28515625" style="63" customWidth="1"/>
    <col min="17" max="17" width="45.42578125" style="63" customWidth="1"/>
    <col min="18" max="18" width="14.7109375" style="63" bestFit="1" customWidth="1"/>
    <col min="19" max="19" width="14.42578125" style="63" bestFit="1" customWidth="1"/>
    <col min="20" max="20" width="14.7109375" style="63" bestFit="1" customWidth="1"/>
    <col min="21" max="21" width="13.28515625" style="63" bestFit="1" customWidth="1"/>
    <col min="22" max="22" width="14.140625" style="63" bestFit="1" customWidth="1"/>
    <col min="23" max="23" width="11.7109375" style="63" bestFit="1" customWidth="1"/>
    <col min="24" max="24" width="13.85546875" style="63" bestFit="1" customWidth="1"/>
    <col min="25" max="25" width="14.42578125" style="63" bestFit="1" customWidth="1"/>
    <col min="26" max="26" width="4.5703125" style="63" customWidth="1"/>
    <col min="27" max="27" width="13.140625" style="63" customWidth="1"/>
    <col min="28" max="16384" width="11.42578125" style="63"/>
  </cols>
  <sheetData>
    <row r="1" spans="3:25" ht="46.5" customHeight="1" x14ac:dyDescent="0.25">
      <c r="C1" s="47" t="s">
        <v>13</v>
      </c>
      <c r="D1" s="47" t="s">
        <v>14</v>
      </c>
      <c r="E1" s="47" t="s">
        <v>15</v>
      </c>
      <c r="F1" s="47" t="s">
        <v>16</v>
      </c>
      <c r="G1" s="47" t="s">
        <v>17</v>
      </c>
      <c r="H1" s="47" t="s">
        <v>18</v>
      </c>
      <c r="I1" s="47" t="s">
        <v>19</v>
      </c>
      <c r="J1" s="47" t="s">
        <v>20</v>
      </c>
      <c r="K1" s="47" t="s">
        <v>21</v>
      </c>
      <c r="L1" s="47" t="s">
        <v>22</v>
      </c>
      <c r="M1" s="47" t="s">
        <v>23</v>
      </c>
      <c r="N1" s="47" t="s">
        <v>24</v>
      </c>
      <c r="O1" s="47" t="s">
        <v>91</v>
      </c>
      <c r="P1" s="47" t="s">
        <v>92</v>
      </c>
      <c r="Q1" s="47" t="s">
        <v>25</v>
      </c>
      <c r="R1" s="47" t="s">
        <v>26</v>
      </c>
      <c r="S1" s="47" t="s">
        <v>27</v>
      </c>
      <c r="T1" s="47" t="s">
        <v>28</v>
      </c>
      <c r="U1" s="47" t="s">
        <v>29</v>
      </c>
      <c r="V1" s="47" t="s">
        <v>30</v>
      </c>
      <c r="W1" s="47" t="s">
        <v>31</v>
      </c>
      <c r="X1" s="47" t="s">
        <v>32</v>
      </c>
      <c r="Y1" s="47" t="s">
        <v>33</v>
      </c>
    </row>
    <row r="2" spans="3:25" ht="15" customHeight="1" x14ac:dyDescent="0.25">
      <c r="C2" s="48" t="s">
        <v>0</v>
      </c>
      <c r="D2" s="48" t="s">
        <v>1</v>
      </c>
      <c r="E2" s="48">
        <v>3</v>
      </c>
      <c r="F2" s="48"/>
      <c r="G2" s="48"/>
      <c r="H2" s="48"/>
      <c r="I2" s="48"/>
      <c r="J2" s="48"/>
      <c r="K2" s="48"/>
      <c r="L2" s="48"/>
      <c r="M2" s="48"/>
      <c r="N2" s="48"/>
      <c r="O2" s="48"/>
      <c r="P2" s="48">
        <v>3</v>
      </c>
      <c r="Q2" s="48" t="s">
        <v>34</v>
      </c>
      <c r="R2" s="51">
        <v>196133000000</v>
      </c>
      <c r="S2" s="49">
        <v>0</v>
      </c>
      <c r="T2" s="51">
        <v>196133000000</v>
      </c>
      <c r="U2" s="51">
        <v>8349978909.3100004</v>
      </c>
      <c r="V2" s="51">
        <v>51413488990.099998</v>
      </c>
      <c r="W2" s="51">
        <v>731776600</v>
      </c>
      <c r="X2" s="51">
        <v>50681712390.099998</v>
      </c>
      <c r="Y2" s="51">
        <v>145451287609.89999</v>
      </c>
    </row>
    <row r="3" spans="3:25" ht="15" customHeight="1" x14ac:dyDescent="0.25">
      <c r="C3" s="48"/>
      <c r="D3" s="48"/>
      <c r="E3" s="48">
        <v>3</v>
      </c>
      <c r="F3" s="48">
        <v>1</v>
      </c>
      <c r="G3" s="48"/>
      <c r="H3" s="48"/>
      <c r="I3" s="48"/>
      <c r="J3" s="48"/>
      <c r="K3" s="48"/>
      <c r="L3" s="48"/>
      <c r="M3" s="48"/>
      <c r="N3" s="48"/>
      <c r="O3" s="48"/>
      <c r="P3" s="50" t="s">
        <v>79</v>
      </c>
      <c r="Q3" s="48" t="s">
        <v>34</v>
      </c>
      <c r="R3" s="51">
        <v>196133000000</v>
      </c>
      <c r="S3" s="49">
        <v>0</v>
      </c>
      <c r="T3" s="51">
        <v>196133000000</v>
      </c>
      <c r="U3" s="51">
        <v>8349978909.3100004</v>
      </c>
      <c r="V3" s="51">
        <v>51413488990.099998</v>
      </c>
      <c r="W3" s="51">
        <v>731776600</v>
      </c>
      <c r="X3" s="51">
        <v>50681712390.099998</v>
      </c>
      <c r="Y3" s="51">
        <v>145451287609.89999</v>
      </c>
    </row>
    <row r="4" spans="3:25" ht="15" customHeight="1" x14ac:dyDescent="0.25">
      <c r="C4" s="48"/>
      <c r="D4" s="48"/>
      <c r="E4" s="48">
        <v>3</v>
      </c>
      <c r="F4" s="48">
        <v>1</v>
      </c>
      <c r="G4" s="48">
        <v>1</v>
      </c>
      <c r="H4" s="48"/>
      <c r="I4" s="48"/>
      <c r="J4" s="48"/>
      <c r="K4" s="48"/>
      <c r="L4" s="48"/>
      <c r="M4" s="48"/>
      <c r="N4" s="48"/>
      <c r="O4" s="48"/>
      <c r="P4" s="50" t="s">
        <v>89</v>
      </c>
      <c r="Q4" s="48" t="s">
        <v>34</v>
      </c>
      <c r="R4" s="51">
        <v>196133000000</v>
      </c>
      <c r="S4" s="49">
        <v>0</v>
      </c>
      <c r="T4" s="51">
        <v>196133000000</v>
      </c>
      <c r="U4" s="51">
        <v>8349978909.3100004</v>
      </c>
      <c r="V4" s="51">
        <v>51413488990.099998</v>
      </c>
      <c r="W4" s="51">
        <v>731776600</v>
      </c>
      <c r="X4" s="51">
        <v>50681712390.099998</v>
      </c>
      <c r="Y4" s="51">
        <v>145451287609.89999</v>
      </c>
    </row>
    <row r="5" spans="3:25" ht="15" customHeight="1" x14ac:dyDescent="0.25">
      <c r="C5" s="48"/>
      <c r="D5" s="48"/>
      <c r="E5" s="48">
        <v>3</v>
      </c>
      <c r="F5" s="48">
        <v>1</v>
      </c>
      <c r="G5" s="48">
        <v>1</v>
      </c>
      <c r="H5" s="48">
        <v>1</v>
      </c>
      <c r="I5" s="48"/>
      <c r="J5" s="48"/>
      <c r="K5" s="48"/>
      <c r="L5" s="48"/>
      <c r="M5" s="48"/>
      <c r="N5" s="48"/>
      <c r="O5" s="48"/>
      <c r="P5" s="48" t="s">
        <v>85</v>
      </c>
      <c r="Q5" s="48" t="s">
        <v>35</v>
      </c>
      <c r="R5" s="51">
        <v>162579000000</v>
      </c>
      <c r="S5" s="49">
        <v>0</v>
      </c>
      <c r="T5" s="51">
        <v>162579000000</v>
      </c>
      <c r="U5" s="77">
        <v>6866409880.6599998</v>
      </c>
      <c r="V5" s="51">
        <v>49856134083.550003</v>
      </c>
      <c r="W5" s="51">
        <v>712961057</v>
      </c>
      <c r="X5" s="51">
        <v>49143173026.550003</v>
      </c>
      <c r="Y5" s="51">
        <v>113435826973.45</v>
      </c>
    </row>
    <row r="6" spans="3:25" ht="15" customHeight="1" x14ac:dyDescent="0.25">
      <c r="C6" s="48"/>
      <c r="D6" s="48"/>
      <c r="E6" s="48">
        <v>3</v>
      </c>
      <c r="F6" s="48">
        <v>1</v>
      </c>
      <c r="G6" s="48">
        <v>1</v>
      </c>
      <c r="H6" s="48">
        <v>1</v>
      </c>
      <c r="I6" s="48">
        <v>2</v>
      </c>
      <c r="J6" s="48"/>
      <c r="K6" s="48"/>
      <c r="L6" s="48"/>
      <c r="M6" s="48"/>
      <c r="N6" s="48"/>
      <c r="O6" s="48"/>
      <c r="P6" s="48" t="s">
        <v>80</v>
      </c>
      <c r="Q6" s="48" t="s">
        <v>36</v>
      </c>
      <c r="R6" s="51">
        <v>162579000000</v>
      </c>
      <c r="S6" s="49">
        <v>0</v>
      </c>
      <c r="T6" s="51">
        <v>162579000000</v>
      </c>
      <c r="U6" s="51">
        <v>6866409880.6599998</v>
      </c>
      <c r="V6" s="51">
        <v>49856134083.550003</v>
      </c>
      <c r="W6" s="51">
        <v>712961057</v>
      </c>
      <c r="X6" s="51">
        <v>49143173026.550003</v>
      </c>
      <c r="Y6" s="51">
        <v>113435826973.45</v>
      </c>
    </row>
    <row r="7" spans="3:25" ht="15" customHeight="1" x14ac:dyDescent="0.25">
      <c r="C7" s="48"/>
      <c r="D7" s="48"/>
      <c r="E7" s="48">
        <v>3</v>
      </c>
      <c r="F7" s="48">
        <v>1</v>
      </c>
      <c r="G7" s="48">
        <v>1</v>
      </c>
      <c r="H7" s="48">
        <v>1</v>
      </c>
      <c r="I7" s="48">
        <v>2</v>
      </c>
      <c r="J7" s="48">
        <v>2</v>
      </c>
      <c r="K7" s="48"/>
      <c r="L7" s="48"/>
      <c r="M7" s="48"/>
      <c r="N7" s="48"/>
      <c r="O7" s="48"/>
      <c r="P7" s="48" t="s">
        <v>94</v>
      </c>
      <c r="Q7" s="48" t="s">
        <v>37</v>
      </c>
      <c r="R7" s="51">
        <v>150479000000</v>
      </c>
      <c r="S7" s="51">
        <v>2142172138</v>
      </c>
      <c r="T7" s="51">
        <v>152621172138</v>
      </c>
      <c r="U7" s="51">
        <v>6513522091.6599998</v>
      </c>
      <c r="V7" s="51">
        <v>46356339596.529999</v>
      </c>
      <c r="W7" s="51">
        <v>676410784</v>
      </c>
      <c r="X7" s="51">
        <v>45679928812.529999</v>
      </c>
      <c r="Y7" s="51">
        <v>106941243325.47</v>
      </c>
    </row>
    <row r="8" spans="3:25" ht="15" customHeight="1" x14ac:dyDescent="0.25">
      <c r="C8" s="48"/>
      <c r="D8" s="48"/>
      <c r="E8" s="48">
        <v>3</v>
      </c>
      <c r="F8" s="48">
        <v>1</v>
      </c>
      <c r="G8" s="48">
        <v>1</v>
      </c>
      <c r="H8" s="48">
        <v>1</v>
      </c>
      <c r="I8" s="48">
        <v>2</v>
      </c>
      <c r="J8" s="48">
        <v>2</v>
      </c>
      <c r="K8" s="48">
        <v>25</v>
      </c>
      <c r="L8" s="48"/>
      <c r="M8" s="48"/>
      <c r="N8" s="48"/>
      <c r="O8" s="48"/>
      <c r="P8" s="48" t="s">
        <v>95</v>
      </c>
      <c r="Q8" s="48" t="s">
        <v>38</v>
      </c>
      <c r="R8" s="49">
        <v>0</v>
      </c>
      <c r="S8" s="49">
        <v>0</v>
      </c>
      <c r="T8" s="49">
        <v>0</v>
      </c>
      <c r="U8" s="49">
        <v>0</v>
      </c>
      <c r="V8" s="51">
        <v>1910510</v>
      </c>
      <c r="W8" s="49">
        <v>0</v>
      </c>
      <c r="X8" s="51">
        <v>1910510</v>
      </c>
      <c r="Y8" s="51">
        <v>-1910510</v>
      </c>
    </row>
    <row r="9" spans="3:25" ht="15" customHeight="1" x14ac:dyDescent="0.25">
      <c r="C9" s="48"/>
      <c r="D9" s="48"/>
      <c r="E9" s="48">
        <v>3</v>
      </c>
      <c r="F9" s="48">
        <v>1</v>
      </c>
      <c r="G9" s="48">
        <v>1</v>
      </c>
      <c r="H9" s="48">
        <v>1</v>
      </c>
      <c r="I9" s="48">
        <v>2</v>
      </c>
      <c r="J9" s="48">
        <v>2</v>
      </c>
      <c r="K9" s="48">
        <v>29</v>
      </c>
      <c r="L9" s="48"/>
      <c r="M9" s="48"/>
      <c r="N9" s="48"/>
      <c r="O9" s="48"/>
      <c r="P9" s="48" t="s">
        <v>96</v>
      </c>
      <c r="Q9" s="48" t="s">
        <v>39</v>
      </c>
      <c r="R9" s="51">
        <v>23529519083</v>
      </c>
      <c r="S9" s="51">
        <v>81212306396</v>
      </c>
      <c r="T9" s="51">
        <v>104741825479</v>
      </c>
      <c r="U9" s="51">
        <v>3406333650</v>
      </c>
      <c r="V9" s="51">
        <v>28097262894.200001</v>
      </c>
      <c r="W9" s="51">
        <v>466649231</v>
      </c>
      <c r="X9" s="51">
        <v>27630613663.200001</v>
      </c>
      <c r="Y9" s="51">
        <v>77111211815.800003</v>
      </c>
    </row>
    <row r="10" spans="3:25" ht="15" customHeight="1" x14ac:dyDescent="0.25">
      <c r="C10" s="48"/>
      <c r="D10" s="48"/>
      <c r="E10" s="48">
        <v>3</v>
      </c>
      <c r="F10" s="48">
        <v>1</v>
      </c>
      <c r="G10" s="48">
        <v>1</v>
      </c>
      <c r="H10" s="48">
        <v>1</v>
      </c>
      <c r="I10" s="48">
        <v>2</v>
      </c>
      <c r="J10" s="48">
        <v>2</v>
      </c>
      <c r="K10" s="48">
        <v>30</v>
      </c>
      <c r="L10" s="48"/>
      <c r="M10" s="48"/>
      <c r="N10" s="48"/>
      <c r="O10" s="48"/>
      <c r="P10" s="48" t="s">
        <v>97</v>
      </c>
      <c r="Q10" s="48" t="s">
        <v>40</v>
      </c>
      <c r="R10" s="51">
        <v>105203176961</v>
      </c>
      <c r="S10" s="51">
        <v>-91855966644</v>
      </c>
      <c r="T10" s="51">
        <v>13347210317</v>
      </c>
      <c r="U10" s="51">
        <v>1092287545</v>
      </c>
      <c r="V10" s="51">
        <v>5060983748</v>
      </c>
      <c r="W10" s="51">
        <v>183662874</v>
      </c>
      <c r="X10" s="51">
        <v>4877320874</v>
      </c>
      <c r="Y10" s="51">
        <v>8469889443</v>
      </c>
    </row>
    <row r="11" spans="3:25" ht="15" customHeight="1" x14ac:dyDescent="0.25">
      <c r="C11" s="48"/>
      <c r="D11" s="48"/>
      <c r="E11" s="48">
        <v>3</v>
      </c>
      <c r="F11" s="48">
        <v>1</v>
      </c>
      <c r="G11" s="48">
        <v>1</v>
      </c>
      <c r="H11" s="48">
        <v>1</v>
      </c>
      <c r="I11" s="48">
        <v>2</v>
      </c>
      <c r="J11" s="48">
        <v>2</v>
      </c>
      <c r="K11" s="48">
        <v>31</v>
      </c>
      <c r="L11" s="48"/>
      <c r="M11" s="48"/>
      <c r="N11" s="48"/>
      <c r="O11" s="48"/>
      <c r="P11" s="48" t="s">
        <v>98</v>
      </c>
      <c r="Q11" s="48" t="s">
        <v>41</v>
      </c>
      <c r="R11" s="51">
        <v>10164212370</v>
      </c>
      <c r="S11" s="51">
        <v>-44457373</v>
      </c>
      <c r="T11" s="51">
        <v>10119754997</v>
      </c>
      <c r="U11" s="51">
        <v>536739171.66000003</v>
      </c>
      <c r="V11" s="51">
        <v>3200461213.3299999</v>
      </c>
      <c r="W11" s="51">
        <v>3981522</v>
      </c>
      <c r="X11" s="51">
        <v>3196479691.3299999</v>
      </c>
      <c r="Y11" s="51">
        <v>6923275305.6700001</v>
      </c>
    </row>
    <row r="12" spans="3:25" ht="15" customHeight="1" x14ac:dyDescent="0.25">
      <c r="C12" s="48"/>
      <c r="D12" s="48"/>
      <c r="E12" s="48">
        <v>3</v>
      </c>
      <c r="F12" s="48">
        <v>1</v>
      </c>
      <c r="G12" s="48">
        <v>1</v>
      </c>
      <c r="H12" s="48">
        <v>1</v>
      </c>
      <c r="I12" s="48">
        <v>2</v>
      </c>
      <c r="J12" s="48">
        <v>2</v>
      </c>
      <c r="K12" s="48">
        <v>32</v>
      </c>
      <c r="L12" s="48"/>
      <c r="M12" s="48"/>
      <c r="N12" s="48"/>
      <c r="O12" s="48"/>
      <c r="P12" s="48" t="s">
        <v>99</v>
      </c>
      <c r="Q12" s="48" t="s">
        <v>42</v>
      </c>
      <c r="R12" s="51">
        <v>13724263724</v>
      </c>
      <c r="S12" s="51">
        <v>10688117620</v>
      </c>
      <c r="T12" s="51">
        <v>24412381344</v>
      </c>
      <c r="U12" s="51">
        <v>1478161725</v>
      </c>
      <c r="V12" s="51">
        <v>9995721231</v>
      </c>
      <c r="W12" s="51">
        <v>22117157</v>
      </c>
      <c r="X12" s="51">
        <v>9973604074</v>
      </c>
      <c r="Y12" s="51">
        <v>14438777270</v>
      </c>
    </row>
    <row r="13" spans="3:25" ht="15" customHeight="1" x14ac:dyDescent="0.25">
      <c r="C13" s="48"/>
      <c r="D13" s="48"/>
      <c r="E13" s="48">
        <v>3</v>
      </c>
      <c r="F13" s="48">
        <v>1</v>
      </c>
      <c r="G13" s="48">
        <v>1</v>
      </c>
      <c r="H13" s="48">
        <v>1</v>
      </c>
      <c r="I13" s="48">
        <v>2</v>
      </c>
      <c r="J13" s="48">
        <v>3</v>
      </c>
      <c r="K13" s="48"/>
      <c r="L13" s="48"/>
      <c r="M13" s="48"/>
      <c r="N13" s="48"/>
      <c r="O13" s="48"/>
      <c r="P13" s="48" t="s">
        <v>100</v>
      </c>
      <c r="Q13" s="48" t="s">
        <v>43</v>
      </c>
      <c r="R13" s="51">
        <v>7500000000</v>
      </c>
      <c r="S13" s="51">
        <v>2457827862</v>
      </c>
      <c r="T13" s="51">
        <v>9957827862</v>
      </c>
      <c r="U13" s="51">
        <v>352848519</v>
      </c>
      <c r="V13" s="51">
        <v>3497469132.02</v>
      </c>
      <c r="W13" s="51">
        <v>36520316</v>
      </c>
      <c r="X13" s="51">
        <v>3460948816.02</v>
      </c>
      <c r="Y13" s="51">
        <v>6496879045.9799995</v>
      </c>
    </row>
    <row r="14" spans="3:25" ht="15" customHeight="1" x14ac:dyDescent="0.25">
      <c r="C14" s="48"/>
      <c r="D14" s="48"/>
      <c r="E14" s="48">
        <v>3</v>
      </c>
      <c r="F14" s="48">
        <v>1</v>
      </c>
      <c r="G14" s="48">
        <v>1</v>
      </c>
      <c r="H14" s="48">
        <v>1</v>
      </c>
      <c r="I14" s="48">
        <v>2</v>
      </c>
      <c r="J14" s="48">
        <v>3</v>
      </c>
      <c r="K14" s="48">
        <v>1</v>
      </c>
      <c r="L14" s="48"/>
      <c r="M14" s="48"/>
      <c r="N14" s="48"/>
      <c r="O14" s="48"/>
      <c r="P14" s="48" t="s">
        <v>101</v>
      </c>
      <c r="Q14" s="48" t="s">
        <v>44</v>
      </c>
      <c r="R14" s="51">
        <v>9957827862</v>
      </c>
      <c r="S14" s="49">
        <v>0</v>
      </c>
      <c r="T14" s="51">
        <v>9957827862</v>
      </c>
      <c r="U14" s="51">
        <v>312165983</v>
      </c>
      <c r="V14" s="51">
        <v>3329541393.02</v>
      </c>
      <c r="W14" s="51">
        <v>36520316</v>
      </c>
      <c r="X14" s="51">
        <v>3293021077.02</v>
      </c>
      <c r="Y14" s="51">
        <v>6664806784.9799995</v>
      </c>
    </row>
    <row r="15" spans="3:25" ht="15" customHeight="1" x14ac:dyDescent="0.25">
      <c r="C15" s="48"/>
      <c r="D15" s="48"/>
      <c r="E15" s="48">
        <v>3</v>
      </c>
      <c r="F15" s="48">
        <v>1</v>
      </c>
      <c r="G15" s="48">
        <v>1</v>
      </c>
      <c r="H15" s="48">
        <v>1</v>
      </c>
      <c r="I15" s="48">
        <v>2</v>
      </c>
      <c r="J15" s="48">
        <v>3</v>
      </c>
      <c r="K15" s="48">
        <v>1</v>
      </c>
      <c r="L15" s="48">
        <v>3</v>
      </c>
      <c r="M15" s="48"/>
      <c r="N15" s="48"/>
      <c r="O15" s="48"/>
      <c r="P15" s="48" t="s">
        <v>102</v>
      </c>
      <c r="Q15" s="48" t="s">
        <v>103</v>
      </c>
      <c r="R15" s="49">
        <v>0</v>
      </c>
      <c r="S15" s="49">
        <v>0</v>
      </c>
      <c r="T15" s="49">
        <v>0</v>
      </c>
      <c r="U15" s="51">
        <v>632706</v>
      </c>
      <c r="V15" s="51">
        <v>1265412</v>
      </c>
      <c r="W15" s="49">
        <v>0</v>
      </c>
      <c r="X15" s="51">
        <v>1265412</v>
      </c>
      <c r="Y15" s="51">
        <v>-1265412</v>
      </c>
    </row>
    <row r="16" spans="3:25" ht="15" customHeight="1" x14ac:dyDescent="0.25">
      <c r="C16" s="48"/>
      <c r="D16" s="48"/>
      <c r="E16" s="48">
        <v>3</v>
      </c>
      <c r="F16" s="48">
        <v>1</v>
      </c>
      <c r="G16" s="48">
        <v>1</v>
      </c>
      <c r="H16" s="48">
        <v>1</v>
      </c>
      <c r="I16" s="48">
        <v>2</v>
      </c>
      <c r="J16" s="48">
        <v>3</v>
      </c>
      <c r="K16" s="48">
        <v>1</v>
      </c>
      <c r="L16" s="48">
        <v>4</v>
      </c>
      <c r="M16" s="48"/>
      <c r="N16" s="48"/>
      <c r="O16" s="48"/>
      <c r="P16" s="48" t="s">
        <v>104</v>
      </c>
      <c r="Q16" s="48" t="s">
        <v>45</v>
      </c>
      <c r="R16" s="49">
        <v>0</v>
      </c>
      <c r="S16" s="49">
        <v>0</v>
      </c>
      <c r="T16" s="49">
        <v>0</v>
      </c>
      <c r="U16" s="51">
        <v>47700</v>
      </c>
      <c r="V16" s="51">
        <v>44880092.049999997</v>
      </c>
      <c r="W16" s="49">
        <v>0</v>
      </c>
      <c r="X16" s="51">
        <v>44880092.049999997</v>
      </c>
      <c r="Y16" s="51">
        <v>-44880092.049999997</v>
      </c>
    </row>
    <row r="17" spans="3:25" ht="15" customHeight="1" x14ac:dyDescent="0.25">
      <c r="C17" s="48"/>
      <c r="D17" s="48"/>
      <c r="E17" s="48">
        <v>3</v>
      </c>
      <c r="F17" s="48">
        <v>1</v>
      </c>
      <c r="G17" s="48">
        <v>1</v>
      </c>
      <c r="H17" s="48">
        <v>1</v>
      </c>
      <c r="I17" s="48">
        <v>2</v>
      </c>
      <c r="J17" s="48">
        <v>3</v>
      </c>
      <c r="K17" s="48">
        <v>1</v>
      </c>
      <c r="L17" s="48">
        <v>5</v>
      </c>
      <c r="M17" s="48"/>
      <c r="N17" s="48"/>
      <c r="O17" s="48"/>
      <c r="P17" s="48" t="s">
        <v>105</v>
      </c>
      <c r="Q17" s="48" t="s">
        <v>46</v>
      </c>
      <c r="R17" s="49">
        <v>0</v>
      </c>
      <c r="S17" s="49">
        <v>0</v>
      </c>
      <c r="T17" s="49">
        <v>0</v>
      </c>
      <c r="U17" s="51">
        <v>311485577</v>
      </c>
      <c r="V17" s="51">
        <v>3283395888.9699998</v>
      </c>
      <c r="W17" s="51">
        <v>36520316</v>
      </c>
      <c r="X17" s="51">
        <v>3246875572.9699998</v>
      </c>
      <c r="Y17" s="51">
        <v>-3246875572.9699998</v>
      </c>
    </row>
    <row r="18" spans="3:25" ht="15" customHeight="1" x14ac:dyDescent="0.25">
      <c r="C18" s="48"/>
      <c r="D18" s="48"/>
      <c r="E18" s="48">
        <v>3</v>
      </c>
      <c r="F18" s="48">
        <v>1</v>
      </c>
      <c r="G18" s="48">
        <v>1</v>
      </c>
      <c r="H18" s="48">
        <v>1</v>
      </c>
      <c r="I18" s="48">
        <v>2</v>
      </c>
      <c r="J18" s="48">
        <v>3</v>
      </c>
      <c r="K18" s="48">
        <v>2</v>
      </c>
      <c r="L18" s="48"/>
      <c r="M18" s="48"/>
      <c r="N18" s="48"/>
      <c r="O18" s="48"/>
      <c r="P18" s="48" t="s">
        <v>106</v>
      </c>
      <c r="Q18" s="48" t="s">
        <v>47</v>
      </c>
      <c r="R18" s="49">
        <v>0</v>
      </c>
      <c r="S18" s="49">
        <v>0</v>
      </c>
      <c r="T18" s="49">
        <v>0</v>
      </c>
      <c r="U18" s="51">
        <v>40682536</v>
      </c>
      <c r="V18" s="51">
        <v>167927739</v>
      </c>
      <c r="W18" s="49">
        <v>0</v>
      </c>
      <c r="X18" s="51">
        <v>167927739</v>
      </c>
      <c r="Y18" s="51">
        <v>-167927739</v>
      </c>
    </row>
    <row r="19" spans="3:25" ht="15" customHeight="1" x14ac:dyDescent="0.25">
      <c r="C19" s="48"/>
      <c r="D19" s="48"/>
      <c r="E19" s="48">
        <v>3</v>
      </c>
      <c r="F19" s="48">
        <v>1</v>
      </c>
      <c r="G19" s="48">
        <v>1</v>
      </c>
      <c r="H19" s="48">
        <v>1</v>
      </c>
      <c r="I19" s="48">
        <v>2</v>
      </c>
      <c r="J19" s="48">
        <v>5</v>
      </c>
      <c r="K19" s="48"/>
      <c r="L19" s="48"/>
      <c r="M19" s="48"/>
      <c r="N19" s="48"/>
      <c r="O19" s="48"/>
      <c r="P19" s="48" t="s">
        <v>107</v>
      </c>
      <c r="Q19" s="48" t="s">
        <v>48</v>
      </c>
      <c r="R19" s="49">
        <v>0</v>
      </c>
      <c r="S19" s="49">
        <v>0</v>
      </c>
      <c r="T19" s="49">
        <v>0</v>
      </c>
      <c r="U19" s="51">
        <v>39270</v>
      </c>
      <c r="V19" s="51">
        <v>2325355</v>
      </c>
      <c r="W19" s="51">
        <v>29957</v>
      </c>
      <c r="X19" s="51">
        <v>2295398</v>
      </c>
      <c r="Y19" s="51">
        <v>-2295398</v>
      </c>
    </row>
    <row r="20" spans="3:25" ht="15" customHeight="1" x14ac:dyDescent="0.25">
      <c r="C20" s="48"/>
      <c r="D20" s="48"/>
      <c r="E20" s="48">
        <v>3</v>
      </c>
      <c r="F20" s="48">
        <v>1</v>
      </c>
      <c r="G20" s="48">
        <v>1</v>
      </c>
      <c r="H20" s="48">
        <v>1</v>
      </c>
      <c r="I20" s="48">
        <v>2</v>
      </c>
      <c r="J20" s="48">
        <v>5</v>
      </c>
      <c r="K20" s="48">
        <v>2</v>
      </c>
      <c r="L20" s="48"/>
      <c r="M20" s="48"/>
      <c r="N20" s="48"/>
      <c r="O20" s="48"/>
      <c r="P20" s="48" t="s">
        <v>108</v>
      </c>
      <c r="Q20" s="48" t="s">
        <v>49</v>
      </c>
      <c r="R20" s="49">
        <v>0</v>
      </c>
      <c r="S20" s="49">
        <v>0</v>
      </c>
      <c r="T20" s="49">
        <v>0</v>
      </c>
      <c r="U20" s="51">
        <v>39270</v>
      </c>
      <c r="V20" s="51">
        <v>2325355</v>
      </c>
      <c r="W20" s="51">
        <v>29957</v>
      </c>
      <c r="X20" s="51">
        <v>2295398</v>
      </c>
      <c r="Y20" s="51">
        <v>-2295398</v>
      </c>
    </row>
    <row r="21" spans="3:25" ht="15" customHeight="1" x14ac:dyDescent="0.25">
      <c r="C21" s="48"/>
      <c r="D21" s="48"/>
      <c r="E21" s="48">
        <v>3</v>
      </c>
      <c r="F21" s="48">
        <v>1</v>
      </c>
      <c r="G21" s="48">
        <v>1</v>
      </c>
      <c r="H21" s="48">
        <v>1</v>
      </c>
      <c r="I21" s="48">
        <v>2</v>
      </c>
      <c r="J21" s="48">
        <v>5</v>
      </c>
      <c r="K21" s="48">
        <v>2</v>
      </c>
      <c r="L21" s="48">
        <v>4</v>
      </c>
      <c r="M21" s="48"/>
      <c r="N21" s="48"/>
      <c r="O21" s="48"/>
      <c r="P21" s="48" t="s">
        <v>109</v>
      </c>
      <c r="Q21" s="48" t="s">
        <v>50</v>
      </c>
      <c r="R21" s="49">
        <v>0</v>
      </c>
      <c r="S21" s="49">
        <v>0</v>
      </c>
      <c r="T21" s="49">
        <v>0</v>
      </c>
      <c r="U21" s="51">
        <v>21000</v>
      </c>
      <c r="V21" s="51">
        <v>104000</v>
      </c>
      <c r="W21" s="49">
        <v>0</v>
      </c>
      <c r="X21" s="51">
        <v>104000</v>
      </c>
      <c r="Y21" s="51">
        <v>-104000</v>
      </c>
    </row>
    <row r="22" spans="3:25" ht="15" customHeight="1" x14ac:dyDescent="0.25">
      <c r="C22" s="48"/>
      <c r="D22" s="48"/>
      <c r="E22" s="48">
        <v>3</v>
      </c>
      <c r="F22" s="48">
        <v>1</v>
      </c>
      <c r="G22" s="48">
        <v>1</v>
      </c>
      <c r="H22" s="48">
        <v>1</v>
      </c>
      <c r="I22" s="48">
        <v>2</v>
      </c>
      <c r="J22" s="48">
        <v>5</v>
      </c>
      <c r="K22" s="48">
        <v>2</v>
      </c>
      <c r="L22" s="48">
        <v>4</v>
      </c>
      <c r="M22" s="48">
        <v>7</v>
      </c>
      <c r="N22" s="48"/>
      <c r="O22" s="48"/>
      <c r="P22" s="48" t="s">
        <v>110</v>
      </c>
      <c r="Q22" s="48" t="s">
        <v>51</v>
      </c>
      <c r="R22" s="49">
        <v>0</v>
      </c>
      <c r="S22" s="49">
        <v>0</v>
      </c>
      <c r="T22" s="49">
        <v>0</v>
      </c>
      <c r="U22" s="51">
        <v>21000</v>
      </c>
      <c r="V22" s="51">
        <v>104000</v>
      </c>
      <c r="W22" s="49">
        <v>0</v>
      </c>
      <c r="X22" s="51">
        <v>104000</v>
      </c>
      <c r="Y22" s="51">
        <v>-104000</v>
      </c>
    </row>
    <row r="23" spans="3:25" ht="15" customHeight="1" x14ac:dyDescent="0.25">
      <c r="C23" s="48"/>
      <c r="D23" s="48"/>
      <c r="E23" s="48">
        <v>3</v>
      </c>
      <c r="F23" s="48">
        <v>1</v>
      </c>
      <c r="G23" s="48">
        <v>1</v>
      </c>
      <c r="H23" s="48">
        <v>1</v>
      </c>
      <c r="I23" s="48">
        <v>2</v>
      </c>
      <c r="J23" s="48">
        <v>5</v>
      </c>
      <c r="K23" s="48">
        <v>2</v>
      </c>
      <c r="L23" s="48">
        <v>4</v>
      </c>
      <c r="M23" s="48">
        <v>7</v>
      </c>
      <c r="N23" s="48">
        <v>9</v>
      </c>
      <c r="O23" s="48"/>
      <c r="P23" s="6" t="s">
        <v>111</v>
      </c>
      <c r="Q23" s="48" t="s">
        <v>52</v>
      </c>
      <c r="R23" s="49">
        <v>0</v>
      </c>
      <c r="S23" s="49">
        <v>0</v>
      </c>
      <c r="T23" s="49">
        <v>0</v>
      </c>
      <c r="U23" s="51">
        <v>21000</v>
      </c>
      <c r="V23" s="51">
        <v>104000</v>
      </c>
      <c r="W23" s="49">
        <v>0</v>
      </c>
      <c r="X23" s="51">
        <v>104000</v>
      </c>
      <c r="Y23" s="51">
        <v>-104000</v>
      </c>
    </row>
    <row r="24" spans="3:25" ht="15" customHeight="1" x14ac:dyDescent="0.25">
      <c r="C24" s="48"/>
      <c r="D24" s="48"/>
      <c r="E24" s="48">
        <v>3</v>
      </c>
      <c r="F24" s="48">
        <v>1</v>
      </c>
      <c r="G24" s="48">
        <v>1</v>
      </c>
      <c r="H24" s="48">
        <v>1</v>
      </c>
      <c r="I24" s="48">
        <v>2</v>
      </c>
      <c r="J24" s="48">
        <v>5</v>
      </c>
      <c r="K24" s="48">
        <v>2</v>
      </c>
      <c r="L24" s="48">
        <v>8</v>
      </c>
      <c r="M24" s="48"/>
      <c r="N24" s="48"/>
      <c r="O24" s="48"/>
      <c r="P24" s="48" t="s">
        <v>112</v>
      </c>
      <c r="Q24" s="48" t="s">
        <v>53</v>
      </c>
      <c r="R24" s="49">
        <v>0</v>
      </c>
      <c r="S24" s="49">
        <v>0</v>
      </c>
      <c r="T24" s="49">
        <v>0</v>
      </c>
      <c r="U24" s="51">
        <v>18270</v>
      </c>
      <c r="V24" s="51">
        <v>2221355</v>
      </c>
      <c r="W24" s="51">
        <v>29957</v>
      </c>
      <c r="X24" s="51">
        <v>2191398</v>
      </c>
      <c r="Y24" s="51">
        <v>-2191398</v>
      </c>
    </row>
    <row r="25" spans="3:25" ht="15" customHeight="1" x14ac:dyDescent="0.25">
      <c r="C25" s="48"/>
      <c r="D25" s="48"/>
      <c r="E25" s="48">
        <v>3</v>
      </c>
      <c r="F25" s="48">
        <v>1</v>
      </c>
      <c r="G25" s="48">
        <v>1</v>
      </c>
      <c r="H25" s="48">
        <v>1</v>
      </c>
      <c r="I25" s="48">
        <v>2</v>
      </c>
      <c r="J25" s="48">
        <v>5</v>
      </c>
      <c r="K25" s="48">
        <v>2</v>
      </c>
      <c r="L25" s="48">
        <v>8</v>
      </c>
      <c r="M25" s="48">
        <v>9</v>
      </c>
      <c r="N25" s="48"/>
      <c r="O25" s="48"/>
      <c r="P25" s="48" t="s">
        <v>113</v>
      </c>
      <c r="Q25" s="48" t="s">
        <v>54</v>
      </c>
      <c r="R25" s="49">
        <v>0</v>
      </c>
      <c r="S25" s="49">
        <v>0</v>
      </c>
      <c r="T25" s="49">
        <v>0</v>
      </c>
      <c r="U25" s="51">
        <v>18270</v>
      </c>
      <c r="V25" s="51">
        <v>2221355</v>
      </c>
      <c r="W25" s="51">
        <v>29957</v>
      </c>
      <c r="X25" s="51">
        <v>2191398</v>
      </c>
      <c r="Y25" s="51">
        <v>-2191398</v>
      </c>
    </row>
    <row r="26" spans="3:25" ht="15" customHeight="1" x14ac:dyDescent="0.25">
      <c r="C26" s="48"/>
      <c r="D26" s="48"/>
      <c r="E26" s="48">
        <v>3</v>
      </c>
      <c r="F26" s="48">
        <v>1</v>
      </c>
      <c r="G26" s="48">
        <v>1</v>
      </c>
      <c r="H26" s="48">
        <v>1</v>
      </c>
      <c r="I26" s="48">
        <v>2</v>
      </c>
      <c r="J26" s="48">
        <v>5</v>
      </c>
      <c r="K26" s="48">
        <v>2</v>
      </c>
      <c r="L26" s="48">
        <v>8</v>
      </c>
      <c r="M26" s="48">
        <v>9</v>
      </c>
      <c r="N26" s="48">
        <v>1</v>
      </c>
      <c r="O26" s="48"/>
      <c r="P26" s="6" t="s">
        <v>114</v>
      </c>
      <c r="Q26" s="48" t="s">
        <v>55</v>
      </c>
      <c r="R26" s="49">
        <v>0</v>
      </c>
      <c r="S26" s="49">
        <v>0</v>
      </c>
      <c r="T26" s="49">
        <v>0</v>
      </c>
      <c r="U26" s="51">
        <v>18270</v>
      </c>
      <c r="V26" s="51">
        <v>2221355</v>
      </c>
      <c r="W26" s="51">
        <v>29957</v>
      </c>
      <c r="X26" s="51">
        <v>2191398</v>
      </c>
      <c r="Y26" s="51">
        <v>-2191398</v>
      </c>
    </row>
    <row r="27" spans="3:25" ht="15" customHeight="1" x14ac:dyDescent="0.25">
      <c r="C27" s="48"/>
      <c r="D27" s="48"/>
      <c r="E27" s="48">
        <v>3</v>
      </c>
      <c r="F27" s="48">
        <v>1</v>
      </c>
      <c r="G27" s="48">
        <v>1</v>
      </c>
      <c r="H27" s="48">
        <v>1</v>
      </c>
      <c r="I27" s="48">
        <v>2</v>
      </c>
      <c r="J27" s="48">
        <v>6</v>
      </c>
      <c r="K27" s="48"/>
      <c r="L27" s="48"/>
      <c r="M27" s="48"/>
      <c r="N27" s="48"/>
      <c r="O27" s="48"/>
      <c r="P27" s="48" t="s">
        <v>115</v>
      </c>
      <c r="Q27" s="48" t="s">
        <v>56</v>
      </c>
      <c r="R27" s="51">
        <v>4600000000</v>
      </c>
      <c r="S27" s="51">
        <v>-4600000000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</row>
    <row r="28" spans="3:25" ht="15" customHeight="1" x14ac:dyDescent="0.25">
      <c r="C28" s="48"/>
      <c r="D28" s="48"/>
      <c r="E28" s="48">
        <v>3</v>
      </c>
      <c r="F28" s="48">
        <v>1</v>
      </c>
      <c r="G28" s="48">
        <v>1</v>
      </c>
      <c r="H28" s="48">
        <v>2</v>
      </c>
      <c r="I28" s="48"/>
      <c r="J28" s="48"/>
      <c r="K28" s="48"/>
      <c r="L28" s="48"/>
      <c r="M28" s="48"/>
      <c r="N28" s="48"/>
      <c r="O28" s="48"/>
      <c r="P28" s="48" t="s">
        <v>81</v>
      </c>
      <c r="Q28" s="48" t="s">
        <v>57</v>
      </c>
      <c r="R28" s="51">
        <v>33554000000</v>
      </c>
      <c r="S28" s="49">
        <v>0</v>
      </c>
      <c r="T28" s="51">
        <v>33554000000</v>
      </c>
      <c r="U28" s="77">
        <v>1483569028.6500001</v>
      </c>
      <c r="V28" s="51">
        <v>1557354906.55</v>
      </c>
      <c r="W28" s="51">
        <v>18815543</v>
      </c>
      <c r="X28" s="51">
        <v>1538539363.55</v>
      </c>
      <c r="Y28" s="51">
        <v>32015460636.450001</v>
      </c>
    </row>
    <row r="29" spans="3:25" ht="15" customHeight="1" x14ac:dyDescent="0.25">
      <c r="C29" s="48"/>
      <c r="D29" s="48"/>
      <c r="E29" s="48">
        <v>3</v>
      </c>
      <c r="F29" s="48">
        <v>1</v>
      </c>
      <c r="G29" s="48">
        <v>1</v>
      </c>
      <c r="H29" s="48">
        <v>2</v>
      </c>
      <c r="I29" s="48">
        <v>2</v>
      </c>
      <c r="J29" s="48"/>
      <c r="K29" s="48"/>
      <c r="L29" s="48"/>
      <c r="M29" s="48"/>
      <c r="N29" s="48"/>
      <c r="O29" s="48"/>
      <c r="P29" s="48" t="s">
        <v>82</v>
      </c>
      <c r="Q29" s="48" t="s">
        <v>58</v>
      </c>
      <c r="R29" s="51">
        <v>33554000000</v>
      </c>
      <c r="S29" s="49">
        <v>0</v>
      </c>
      <c r="T29" s="51">
        <v>33554000000</v>
      </c>
      <c r="U29" s="49">
        <v>0</v>
      </c>
      <c r="V29" s="49">
        <v>0</v>
      </c>
      <c r="W29" s="49">
        <v>0</v>
      </c>
      <c r="X29" s="49">
        <v>0</v>
      </c>
      <c r="Y29" s="51">
        <v>33554000000</v>
      </c>
    </row>
    <row r="30" spans="3:25" ht="15" customHeight="1" x14ac:dyDescent="0.25">
      <c r="C30" s="48"/>
      <c r="D30" s="48"/>
      <c r="E30" s="48">
        <v>3</v>
      </c>
      <c r="F30" s="48">
        <v>1</v>
      </c>
      <c r="G30" s="48">
        <v>1</v>
      </c>
      <c r="H30" s="48">
        <v>2</v>
      </c>
      <c r="I30" s="48">
        <v>5</v>
      </c>
      <c r="J30" s="48"/>
      <c r="K30" s="48"/>
      <c r="L30" s="48"/>
      <c r="M30" s="48"/>
      <c r="N30" s="48"/>
      <c r="O30" s="48"/>
      <c r="P30" s="48" t="s">
        <v>83</v>
      </c>
      <c r="Q30" s="48" t="s">
        <v>59</v>
      </c>
      <c r="R30" s="49">
        <v>0</v>
      </c>
      <c r="S30" s="49">
        <v>0</v>
      </c>
      <c r="T30" s="49">
        <v>0</v>
      </c>
      <c r="U30" s="51">
        <v>22867.45</v>
      </c>
      <c r="V30" s="51">
        <v>130294.35</v>
      </c>
      <c r="W30" s="49">
        <v>0</v>
      </c>
      <c r="X30" s="51">
        <v>130294.35</v>
      </c>
      <c r="Y30" s="51">
        <v>-130294.35</v>
      </c>
    </row>
    <row r="31" spans="3:25" ht="15" customHeight="1" x14ac:dyDescent="0.25">
      <c r="C31" s="48"/>
      <c r="D31" s="48"/>
      <c r="E31" s="48">
        <v>3</v>
      </c>
      <c r="F31" s="48">
        <v>1</v>
      </c>
      <c r="G31" s="48">
        <v>1</v>
      </c>
      <c r="H31" s="48">
        <v>2</v>
      </c>
      <c r="I31" s="48">
        <v>5</v>
      </c>
      <c r="J31" s="48">
        <v>1</v>
      </c>
      <c r="K31" s="48"/>
      <c r="L31" s="48"/>
      <c r="M31" s="48"/>
      <c r="N31" s="48"/>
      <c r="O31" s="48"/>
      <c r="P31" s="48" t="s">
        <v>116</v>
      </c>
      <c r="Q31" s="48" t="s">
        <v>60</v>
      </c>
      <c r="R31" s="49">
        <v>0</v>
      </c>
      <c r="S31" s="49">
        <v>0</v>
      </c>
      <c r="T31" s="49">
        <v>0</v>
      </c>
      <c r="U31" s="51">
        <v>22867.45</v>
      </c>
      <c r="V31" s="51">
        <v>130294.35</v>
      </c>
      <c r="W31" s="49">
        <v>0</v>
      </c>
      <c r="X31" s="51">
        <v>130294.35</v>
      </c>
      <c r="Y31" s="51">
        <v>-130294.35</v>
      </c>
    </row>
    <row r="32" spans="3:25" x14ac:dyDescent="0.25">
      <c r="C32" s="48"/>
      <c r="D32" s="48"/>
      <c r="E32" s="48">
        <v>3</v>
      </c>
      <c r="F32" s="48">
        <v>1</v>
      </c>
      <c r="G32" s="48">
        <v>1</v>
      </c>
      <c r="H32" s="48">
        <v>2</v>
      </c>
      <c r="I32" s="48">
        <v>5</v>
      </c>
      <c r="J32" s="48">
        <v>1</v>
      </c>
      <c r="K32" s="48">
        <v>2</v>
      </c>
      <c r="L32" s="48"/>
      <c r="M32" s="48"/>
      <c r="N32" s="48"/>
      <c r="O32" s="48"/>
      <c r="P32" s="48" t="s">
        <v>117</v>
      </c>
      <c r="Q32" s="48" t="s">
        <v>61</v>
      </c>
      <c r="R32" s="49">
        <v>0</v>
      </c>
      <c r="S32" s="49">
        <v>0</v>
      </c>
      <c r="T32" s="49">
        <v>0</v>
      </c>
      <c r="U32" s="51">
        <v>22867.45</v>
      </c>
      <c r="V32" s="51">
        <v>130294.35</v>
      </c>
      <c r="W32" s="49">
        <v>0</v>
      </c>
      <c r="X32" s="51">
        <v>130294.35</v>
      </c>
      <c r="Y32" s="51">
        <v>-130294.35</v>
      </c>
    </row>
    <row r="33" spans="3:25" ht="15" customHeight="1" x14ac:dyDescent="0.25">
      <c r="C33" s="48"/>
      <c r="D33" s="48"/>
      <c r="E33" s="48">
        <v>3</v>
      </c>
      <c r="F33" s="48">
        <v>1</v>
      </c>
      <c r="G33" s="48">
        <v>1</v>
      </c>
      <c r="H33" s="48">
        <v>2</v>
      </c>
      <c r="I33" s="48">
        <v>5</v>
      </c>
      <c r="J33" s="48">
        <v>1</v>
      </c>
      <c r="K33" s="48">
        <v>2</v>
      </c>
      <c r="L33" s="48">
        <v>1</v>
      </c>
      <c r="M33" s="48"/>
      <c r="N33" s="48"/>
      <c r="O33" s="48"/>
      <c r="P33" s="48" t="s">
        <v>118</v>
      </c>
      <c r="Q33" s="48" t="s">
        <v>62</v>
      </c>
      <c r="R33" s="49">
        <v>0</v>
      </c>
      <c r="S33" s="49">
        <v>0</v>
      </c>
      <c r="T33" s="49">
        <v>0</v>
      </c>
      <c r="U33" s="51">
        <v>22867.45</v>
      </c>
      <c r="V33" s="51">
        <v>130294.35</v>
      </c>
      <c r="W33" s="49">
        <v>0</v>
      </c>
      <c r="X33" s="51">
        <v>130294.35</v>
      </c>
      <c r="Y33" s="51">
        <v>-130294.35</v>
      </c>
    </row>
    <row r="34" spans="3:25" ht="15" customHeight="1" x14ac:dyDescent="0.25">
      <c r="C34" s="48"/>
      <c r="D34" s="48"/>
      <c r="E34" s="48">
        <v>3</v>
      </c>
      <c r="F34" s="48">
        <v>1</v>
      </c>
      <c r="G34" s="48">
        <v>1</v>
      </c>
      <c r="H34" s="48">
        <v>2</v>
      </c>
      <c r="I34" s="48">
        <v>13</v>
      </c>
      <c r="J34" s="48"/>
      <c r="K34" s="48"/>
      <c r="L34" s="48"/>
      <c r="M34" s="48"/>
      <c r="N34" s="48"/>
      <c r="O34" s="48"/>
      <c r="P34" s="48" t="s">
        <v>119</v>
      </c>
      <c r="Q34" s="48" t="s">
        <v>120</v>
      </c>
      <c r="R34" s="49">
        <v>0</v>
      </c>
      <c r="S34" s="49">
        <v>0</v>
      </c>
      <c r="T34" s="49">
        <v>0</v>
      </c>
      <c r="U34" s="51">
        <v>1483546161.2</v>
      </c>
      <c r="V34" s="51">
        <v>1557224612.2</v>
      </c>
      <c r="W34" s="51">
        <v>18815543</v>
      </c>
      <c r="X34" s="51">
        <v>1538409069.2</v>
      </c>
      <c r="Y34" s="51">
        <v>-1538409069.2</v>
      </c>
    </row>
    <row r="35" spans="3:25" x14ac:dyDescent="0.25">
      <c r="C35" s="48"/>
      <c r="D35" s="48"/>
      <c r="E35" s="48">
        <v>3</v>
      </c>
      <c r="F35" s="48">
        <v>1</v>
      </c>
      <c r="G35" s="48">
        <v>1</v>
      </c>
      <c r="H35" s="48">
        <v>2</v>
      </c>
      <c r="I35" s="48">
        <v>13</v>
      </c>
      <c r="J35" s="48">
        <v>1</v>
      </c>
      <c r="K35" s="48"/>
      <c r="L35" s="48"/>
      <c r="M35" s="48"/>
      <c r="N35" s="48"/>
      <c r="O35" s="48"/>
      <c r="P35" s="48" t="s">
        <v>121</v>
      </c>
      <c r="Q35" s="48" t="s">
        <v>122</v>
      </c>
      <c r="R35" s="49">
        <v>0</v>
      </c>
      <c r="S35" s="49">
        <v>0</v>
      </c>
      <c r="T35" s="49">
        <v>0</v>
      </c>
      <c r="U35" s="51">
        <v>1483546161.2</v>
      </c>
      <c r="V35" s="51">
        <v>1557224612.2</v>
      </c>
      <c r="W35" s="51">
        <v>18815543</v>
      </c>
      <c r="X35" s="51">
        <v>1538409069.2</v>
      </c>
      <c r="Y35" s="51">
        <v>-1538409069.2</v>
      </c>
    </row>
    <row r="36" spans="3:25" ht="15" customHeight="1" x14ac:dyDescent="0.25">
      <c r="C36" s="48"/>
      <c r="D36" s="48"/>
      <c r="E36" s="48">
        <v>3</v>
      </c>
      <c r="F36" s="48">
        <v>1</v>
      </c>
      <c r="G36" s="48">
        <v>1</v>
      </c>
      <c r="H36" s="48">
        <v>2</v>
      </c>
      <c r="I36" s="48">
        <v>13</v>
      </c>
      <c r="J36" s="48">
        <v>1</v>
      </c>
      <c r="K36" s="48">
        <v>1</v>
      </c>
      <c r="L36" s="48"/>
      <c r="M36" s="48"/>
      <c r="N36" s="48"/>
      <c r="O36" s="48"/>
      <c r="P36" s="48" t="s">
        <v>123</v>
      </c>
      <c r="Q36" s="48" t="s">
        <v>124</v>
      </c>
      <c r="R36" s="49">
        <v>0</v>
      </c>
      <c r="S36" s="49">
        <v>0</v>
      </c>
      <c r="T36" s="49">
        <v>0</v>
      </c>
      <c r="U36" s="49">
        <v>0</v>
      </c>
      <c r="V36" s="51">
        <v>64987044</v>
      </c>
      <c r="W36" s="51">
        <v>18815543</v>
      </c>
      <c r="X36" s="51">
        <v>46171501</v>
      </c>
      <c r="Y36" s="51">
        <v>-46171501</v>
      </c>
    </row>
    <row r="37" spans="3:25" ht="15" customHeight="1" x14ac:dyDescent="0.25">
      <c r="C37" s="48"/>
      <c r="D37" s="48"/>
      <c r="E37" s="48">
        <v>3</v>
      </c>
      <c r="F37" s="48">
        <v>1</v>
      </c>
      <c r="G37" s="48">
        <v>1</v>
      </c>
      <c r="H37" s="48">
        <v>2</v>
      </c>
      <c r="I37" s="48">
        <v>13</v>
      </c>
      <c r="J37" s="48">
        <v>1</v>
      </c>
      <c r="K37" s="48">
        <v>3</v>
      </c>
      <c r="L37" s="48"/>
      <c r="M37" s="48"/>
      <c r="N37" s="48"/>
      <c r="O37" s="48"/>
      <c r="P37" s="48" t="s">
        <v>125</v>
      </c>
      <c r="Q37" s="48" t="s">
        <v>126</v>
      </c>
      <c r="R37" s="49">
        <v>0</v>
      </c>
      <c r="S37" s="49">
        <v>0</v>
      </c>
      <c r="T37" s="49">
        <v>0</v>
      </c>
      <c r="U37" s="49">
        <v>0</v>
      </c>
      <c r="V37" s="51">
        <v>8691407</v>
      </c>
      <c r="W37" s="49">
        <v>0</v>
      </c>
      <c r="X37" s="51">
        <v>8691407</v>
      </c>
      <c r="Y37" s="51">
        <v>-8691407</v>
      </c>
    </row>
    <row r="38" spans="3:25" ht="15" customHeight="1" x14ac:dyDescent="0.25">
      <c r="C38" s="48"/>
      <c r="D38" s="48"/>
      <c r="E38" s="48" t="s">
        <v>127</v>
      </c>
      <c r="F38" s="48" t="s">
        <v>128</v>
      </c>
      <c r="G38" s="48" t="s">
        <v>129</v>
      </c>
      <c r="H38" s="48" t="s">
        <v>131</v>
      </c>
      <c r="I38" s="48" t="s">
        <v>145</v>
      </c>
      <c r="J38" s="48" t="s">
        <v>128</v>
      </c>
      <c r="K38" s="48" t="s">
        <v>139</v>
      </c>
      <c r="L38" s="48"/>
      <c r="M38" s="48"/>
      <c r="N38" s="48"/>
      <c r="O38" s="48"/>
      <c r="P38" s="6" t="s">
        <v>155</v>
      </c>
      <c r="Q38" s="48" t="s">
        <v>150</v>
      </c>
      <c r="R38" s="49">
        <v>0</v>
      </c>
      <c r="S38" s="49">
        <v>0</v>
      </c>
      <c r="T38" s="49">
        <v>0</v>
      </c>
      <c r="U38" s="51">
        <v>1483546161.2</v>
      </c>
      <c r="V38" s="51">
        <v>1483546161.2</v>
      </c>
      <c r="W38" s="49">
        <v>0</v>
      </c>
      <c r="X38" s="51">
        <v>1483546161.2</v>
      </c>
      <c r="Y38" s="51">
        <v>-1483546161.2</v>
      </c>
    </row>
    <row r="39" spans="3:25" ht="0" hidden="1" customHeight="1" x14ac:dyDescent="0.25">
      <c r="P39" s="48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E3" sqref="E3"/>
    </sheetView>
  </sheetViews>
  <sheetFormatPr baseColWidth="10" defaultRowHeight="15" x14ac:dyDescent="0.25"/>
  <cols>
    <col min="3" max="3" width="14.7109375" bestFit="1" customWidth="1"/>
    <col min="5" max="5" width="14.7109375" bestFit="1" customWidth="1"/>
    <col min="6" max="6" width="13.28515625" bestFit="1" customWidth="1"/>
    <col min="7" max="7" width="14.140625" bestFit="1" customWidth="1"/>
    <col min="8" max="8" width="12.7109375" bestFit="1" customWidth="1"/>
    <col min="9" max="9" width="14.140625" bestFit="1" customWidth="1"/>
    <col min="10" max="10" width="14.7109375" bestFit="1" customWidth="1"/>
  </cols>
  <sheetData>
    <row r="1" spans="1:10" ht="37.5" x14ac:dyDescent="0.25">
      <c r="A1" s="65" t="s">
        <v>152</v>
      </c>
      <c r="B1" s="65" t="s">
        <v>25</v>
      </c>
      <c r="C1" s="65" t="s">
        <v>26</v>
      </c>
      <c r="D1" s="65" t="s">
        <v>27</v>
      </c>
      <c r="E1" s="65" t="s">
        <v>28</v>
      </c>
      <c r="F1" s="65" t="s">
        <v>29</v>
      </c>
      <c r="G1" s="65" t="s">
        <v>30</v>
      </c>
      <c r="H1" s="65" t="s">
        <v>31</v>
      </c>
      <c r="I1" s="65" t="s">
        <v>32</v>
      </c>
      <c r="J1" s="65" t="s">
        <v>33</v>
      </c>
    </row>
    <row r="2" spans="1:10" ht="45" x14ac:dyDescent="0.25">
      <c r="A2" s="66">
        <v>3</v>
      </c>
      <c r="B2" s="66" t="s">
        <v>34</v>
      </c>
      <c r="C2" s="67">
        <v>196133000000</v>
      </c>
      <c r="D2" s="68">
        <v>0</v>
      </c>
      <c r="E2" s="67">
        <v>196133000000</v>
      </c>
      <c r="F2" s="67">
        <v>9990619753.7800007</v>
      </c>
      <c r="G2" s="67">
        <v>61404108743.879997</v>
      </c>
      <c r="H2" s="67">
        <v>1031469938</v>
      </c>
      <c r="I2" s="67">
        <v>60372638805.879997</v>
      </c>
      <c r="J2" s="67">
        <v>135760361194.12</v>
      </c>
    </row>
    <row r="3" spans="1:10" ht="45" x14ac:dyDescent="0.25">
      <c r="A3" s="69" t="s">
        <v>79</v>
      </c>
      <c r="B3" s="66" t="s">
        <v>34</v>
      </c>
      <c r="C3" s="67">
        <v>196133000000</v>
      </c>
      <c r="D3" s="68">
        <v>0</v>
      </c>
      <c r="E3" s="67">
        <v>196133000000</v>
      </c>
      <c r="F3" s="67">
        <v>9990619753.7800007</v>
      </c>
      <c r="G3" s="67">
        <v>61404108743.879997</v>
      </c>
      <c r="H3" s="67">
        <v>1031469938</v>
      </c>
      <c r="I3" s="67">
        <v>60372638805.879997</v>
      </c>
      <c r="J3" s="67">
        <v>135760361194.12</v>
      </c>
    </row>
    <row r="4" spans="1:10" ht="45" x14ac:dyDescent="0.25">
      <c r="A4" s="69" t="s">
        <v>89</v>
      </c>
      <c r="B4" s="66" t="s">
        <v>34</v>
      </c>
      <c r="C4" s="67">
        <v>196133000000</v>
      </c>
      <c r="D4" s="68">
        <v>0</v>
      </c>
      <c r="E4" s="67">
        <v>196133000000</v>
      </c>
      <c r="F4" s="67">
        <v>9990619753.7800007</v>
      </c>
      <c r="G4" s="67">
        <v>61404108743.879997</v>
      </c>
      <c r="H4" s="67">
        <v>1031469938</v>
      </c>
      <c r="I4" s="67">
        <v>60372638805.879997</v>
      </c>
      <c r="J4" s="67">
        <v>135760361194.12</v>
      </c>
    </row>
    <row r="5" spans="1:10" ht="18" x14ac:dyDescent="0.25">
      <c r="A5" s="66" t="s">
        <v>85</v>
      </c>
      <c r="B5" s="66" t="s">
        <v>35</v>
      </c>
      <c r="C5" s="67">
        <v>162579000000</v>
      </c>
      <c r="D5" s="68">
        <v>0</v>
      </c>
      <c r="E5" s="67">
        <v>162579000000</v>
      </c>
      <c r="F5" s="67">
        <v>9990596044.2299995</v>
      </c>
      <c r="G5" s="67">
        <v>59846730127.779999</v>
      </c>
      <c r="H5" s="67">
        <v>1012654395</v>
      </c>
      <c r="I5" s="67">
        <v>58834075732.779999</v>
      </c>
      <c r="J5" s="67">
        <v>103744924267.22</v>
      </c>
    </row>
    <row r="6" spans="1:10" ht="36" x14ac:dyDescent="0.25">
      <c r="A6" s="66" t="s">
        <v>80</v>
      </c>
      <c r="B6" s="66" t="s">
        <v>36</v>
      </c>
      <c r="C6" s="67">
        <v>162579000000</v>
      </c>
      <c r="D6" s="68">
        <v>0</v>
      </c>
      <c r="E6" s="67">
        <v>162579000000</v>
      </c>
      <c r="F6" s="67">
        <v>9990596044.2299995</v>
      </c>
      <c r="G6" s="67">
        <v>59846730127.779999</v>
      </c>
      <c r="H6" s="67">
        <v>1012654395</v>
      </c>
      <c r="I6" s="67">
        <v>58834075732.779999</v>
      </c>
      <c r="J6" s="67">
        <v>103744924267.22</v>
      </c>
    </row>
    <row r="7" spans="1:10" ht="36" x14ac:dyDescent="0.25">
      <c r="A7" s="66" t="s">
        <v>94</v>
      </c>
      <c r="B7" s="66" t="s">
        <v>37</v>
      </c>
      <c r="C7" s="67">
        <v>150479000000</v>
      </c>
      <c r="D7" s="67">
        <v>2142172138</v>
      </c>
      <c r="E7" s="67">
        <v>152621172138</v>
      </c>
      <c r="F7" s="67">
        <v>9480867739.2299995</v>
      </c>
      <c r="G7" s="67">
        <v>55837207335.760002</v>
      </c>
      <c r="H7" s="67">
        <v>976104122</v>
      </c>
      <c r="I7" s="67">
        <v>54861103213.760002</v>
      </c>
      <c r="J7" s="67">
        <v>97760068924.240005</v>
      </c>
    </row>
    <row r="8" spans="1:10" ht="54" x14ac:dyDescent="0.25">
      <c r="A8" s="66" t="s">
        <v>95</v>
      </c>
      <c r="B8" s="66" t="s">
        <v>38</v>
      </c>
      <c r="C8" s="68">
        <v>0</v>
      </c>
      <c r="D8" s="68">
        <v>0</v>
      </c>
      <c r="E8" s="68">
        <v>0</v>
      </c>
      <c r="F8" s="68">
        <v>0</v>
      </c>
      <c r="G8" s="67">
        <v>1910510</v>
      </c>
      <c r="H8" s="68">
        <v>0</v>
      </c>
      <c r="I8" s="67">
        <v>1910510</v>
      </c>
      <c r="J8" s="67">
        <v>-1910510</v>
      </c>
    </row>
    <row r="9" spans="1:10" ht="36" x14ac:dyDescent="0.25">
      <c r="A9" s="66" t="s">
        <v>96</v>
      </c>
      <c r="B9" s="66" t="s">
        <v>39</v>
      </c>
      <c r="C9" s="67">
        <v>23529519083</v>
      </c>
      <c r="D9" s="67">
        <v>81212306396</v>
      </c>
      <c r="E9" s="67">
        <v>104741825479</v>
      </c>
      <c r="F9" s="67">
        <v>5851892996</v>
      </c>
      <c r="G9" s="67">
        <v>33949155890.200001</v>
      </c>
      <c r="H9" s="67">
        <v>735061022</v>
      </c>
      <c r="I9" s="67">
        <v>33214094868.200001</v>
      </c>
      <c r="J9" s="67">
        <v>71527730610.800003</v>
      </c>
    </row>
    <row r="10" spans="1:10" ht="54" x14ac:dyDescent="0.25">
      <c r="A10" s="66" t="s">
        <v>97</v>
      </c>
      <c r="B10" s="66" t="s">
        <v>40</v>
      </c>
      <c r="C10" s="67">
        <v>105203176961</v>
      </c>
      <c r="D10" s="67">
        <v>-91855966644</v>
      </c>
      <c r="E10" s="67">
        <v>13347210317</v>
      </c>
      <c r="F10" s="67">
        <v>932320334</v>
      </c>
      <c r="G10" s="67">
        <v>5993304082</v>
      </c>
      <c r="H10" s="67">
        <v>203096398</v>
      </c>
      <c r="I10" s="67">
        <v>5790207684</v>
      </c>
      <c r="J10" s="67">
        <v>7557002633</v>
      </c>
    </row>
    <row r="11" spans="1:10" ht="54" x14ac:dyDescent="0.25">
      <c r="A11" s="66" t="s">
        <v>98</v>
      </c>
      <c r="B11" s="66" t="s">
        <v>41</v>
      </c>
      <c r="C11" s="67">
        <v>10164212370</v>
      </c>
      <c r="D11" s="67">
        <v>-44457373</v>
      </c>
      <c r="E11" s="67">
        <v>10119754997</v>
      </c>
      <c r="F11" s="67">
        <v>664142341.23000002</v>
      </c>
      <c r="G11" s="67">
        <v>3864603554.5599999</v>
      </c>
      <c r="H11" s="67">
        <v>3981522</v>
      </c>
      <c r="I11" s="67">
        <v>3860622032.5599999</v>
      </c>
      <c r="J11" s="67">
        <v>6259132964.4399996</v>
      </c>
    </row>
    <row r="12" spans="1:10" ht="54" x14ac:dyDescent="0.25">
      <c r="A12" s="66" t="s">
        <v>99</v>
      </c>
      <c r="B12" s="66" t="s">
        <v>42</v>
      </c>
      <c r="C12" s="67">
        <v>13724263724</v>
      </c>
      <c r="D12" s="67">
        <v>10688117620</v>
      </c>
      <c r="E12" s="67">
        <v>24412381344</v>
      </c>
      <c r="F12" s="67">
        <v>2032512068</v>
      </c>
      <c r="G12" s="67">
        <v>12028233299</v>
      </c>
      <c r="H12" s="67">
        <v>33965180</v>
      </c>
      <c r="I12" s="67">
        <v>11994268119</v>
      </c>
      <c r="J12" s="67">
        <v>12418113225</v>
      </c>
    </row>
    <row r="13" spans="1:10" ht="45" x14ac:dyDescent="0.25">
      <c r="A13" s="66" t="s">
        <v>100</v>
      </c>
      <c r="B13" s="66" t="s">
        <v>43</v>
      </c>
      <c r="C13" s="67">
        <v>7500000000</v>
      </c>
      <c r="D13" s="67">
        <v>2457827862</v>
      </c>
      <c r="E13" s="67">
        <v>9957827862</v>
      </c>
      <c r="F13" s="67">
        <v>509692725</v>
      </c>
      <c r="G13" s="67">
        <v>4007161857.02</v>
      </c>
      <c r="H13" s="67">
        <v>36520316</v>
      </c>
      <c r="I13" s="67">
        <v>3970641541.02</v>
      </c>
      <c r="J13" s="67">
        <v>5987186320.9799995</v>
      </c>
    </row>
    <row r="14" spans="1:10" ht="18" x14ac:dyDescent="0.25">
      <c r="A14" s="66" t="s">
        <v>101</v>
      </c>
      <c r="B14" s="66" t="s">
        <v>44</v>
      </c>
      <c r="C14" s="67">
        <v>9957827862</v>
      </c>
      <c r="D14" s="68">
        <v>0</v>
      </c>
      <c r="E14" s="67">
        <v>9957827862</v>
      </c>
      <c r="F14" s="67">
        <v>492778408</v>
      </c>
      <c r="G14" s="67">
        <v>3822319801.02</v>
      </c>
      <c r="H14" s="67">
        <v>36520316</v>
      </c>
      <c r="I14" s="67">
        <v>3785799485.02</v>
      </c>
      <c r="J14" s="67">
        <v>6172028376.9799995</v>
      </c>
    </row>
    <row r="15" spans="1:10" ht="27" x14ac:dyDescent="0.25">
      <c r="A15" s="66" t="s">
        <v>102</v>
      </c>
      <c r="B15" s="66" t="s">
        <v>103</v>
      </c>
      <c r="C15" s="68">
        <v>0</v>
      </c>
      <c r="D15" s="68">
        <v>0</v>
      </c>
      <c r="E15" s="68">
        <v>0</v>
      </c>
      <c r="F15" s="68">
        <v>0</v>
      </c>
      <c r="G15" s="67">
        <v>1265412</v>
      </c>
      <c r="H15" s="68">
        <v>0</v>
      </c>
      <c r="I15" s="67">
        <v>1265412</v>
      </c>
      <c r="J15" s="67">
        <v>-1265412</v>
      </c>
    </row>
    <row r="16" spans="1:10" ht="27" x14ac:dyDescent="0.25">
      <c r="A16" s="66" t="s">
        <v>104</v>
      </c>
      <c r="B16" s="66" t="s">
        <v>45</v>
      </c>
      <c r="C16" s="68">
        <v>0</v>
      </c>
      <c r="D16" s="68">
        <v>0</v>
      </c>
      <c r="E16" s="68">
        <v>0</v>
      </c>
      <c r="F16" s="68">
        <v>0</v>
      </c>
      <c r="G16" s="67">
        <v>44880092.049999997</v>
      </c>
      <c r="H16" s="68">
        <v>0</v>
      </c>
      <c r="I16" s="67">
        <v>44880092.049999997</v>
      </c>
      <c r="J16" s="67">
        <v>-44880092.049999997</v>
      </c>
    </row>
    <row r="17" spans="1:10" ht="27" x14ac:dyDescent="0.25">
      <c r="A17" s="66" t="s">
        <v>105</v>
      </c>
      <c r="B17" s="66" t="s">
        <v>46</v>
      </c>
      <c r="C17" s="68">
        <v>0</v>
      </c>
      <c r="D17" s="68">
        <v>0</v>
      </c>
      <c r="E17" s="68">
        <v>0</v>
      </c>
      <c r="F17" s="67">
        <v>492778408</v>
      </c>
      <c r="G17" s="67">
        <v>3776174296.9699998</v>
      </c>
      <c r="H17" s="67">
        <v>36520316</v>
      </c>
      <c r="I17" s="67">
        <v>3739653980.9699998</v>
      </c>
      <c r="J17" s="67">
        <v>-3739653980.9699998</v>
      </c>
    </row>
    <row r="18" spans="1:10" ht="18" x14ac:dyDescent="0.25">
      <c r="A18" s="66" t="s">
        <v>106</v>
      </c>
      <c r="B18" s="66" t="s">
        <v>47</v>
      </c>
      <c r="C18" s="68">
        <v>0</v>
      </c>
      <c r="D18" s="68">
        <v>0</v>
      </c>
      <c r="E18" s="68">
        <v>0</v>
      </c>
      <c r="F18" s="67">
        <v>16914317</v>
      </c>
      <c r="G18" s="67">
        <v>184842056</v>
      </c>
      <c r="H18" s="68">
        <v>0</v>
      </c>
      <c r="I18" s="67">
        <v>184842056</v>
      </c>
      <c r="J18" s="67">
        <v>-184842056</v>
      </c>
    </row>
    <row r="19" spans="1:10" ht="27" x14ac:dyDescent="0.25">
      <c r="A19" s="66" t="s">
        <v>107</v>
      </c>
      <c r="B19" s="66" t="s">
        <v>48</v>
      </c>
      <c r="C19" s="68">
        <v>0</v>
      </c>
      <c r="D19" s="68">
        <v>0</v>
      </c>
      <c r="E19" s="68">
        <v>0</v>
      </c>
      <c r="F19" s="67">
        <v>35580</v>
      </c>
      <c r="G19" s="67">
        <v>2360935</v>
      </c>
      <c r="H19" s="67">
        <v>29957</v>
      </c>
      <c r="I19" s="67">
        <v>2330978</v>
      </c>
      <c r="J19" s="67">
        <v>-2330978</v>
      </c>
    </row>
    <row r="20" spans="1:10" ht="63" x14ac:dyDescent="0.25">
      <c r="A20" s="66" t="s">
        <v>108</v>
      </c>
      <c r="B20" s="66" t="s">
        <v>49</v>
      </c>
      <c r="C20" s="68">
        <v>0</v>
      </c>
      <c r="D20" s="68">
        <v>0</v>
      </c>
      <c r="E20" s="68">
        <v>0</v>
      </c>
      <c r="F20" s="67">
        <v>35580</v>
      </c>
      <c r="G20" s="67">
        <v>2360935</v>
      </c>
      <c r="H20" s="67">
        <v>29957</v>
      </c>
      <c r="I20" s="67">
        <v>2330978</v>
      </c>
      <c r="J20" s="67">
        <v>-2330978</v>
      </c>
    </row>
    <row r="21" spans="1:10" ht="36" x14ac:dyDescent="0.25">
      <c r="A21" s="66" t="s">
        <v>109</v>
      </c>
      <c r="B21" s="66" t="s">
        <v>50</v>
      </c>
      <c r="C21" s="68">
        <v>0</v>
      </c>
      <c r="D21" s="68">
        <v>0</v>
      </c>
      <c r="E21" s="68">
        <v>0</v>
      </c>
      <c r="F21" s="67">
        <v>5000</v>
      </c>
      <c r="G21" s="67">
        <v>109000</v>
      </c>
      <c r="H21" s="68">
        <v>0</v>
      </c>
      <c r="I21" s="67">
        <v>109000</v>
      </c>
      <c r="J21" s="67">
        <v>-109000</v>
      </c>
    </row>
    <row r="22" spans="1:10" ht="63" x14ac:dyDescent="0.25">
      <c r="A22" s="66" t="s">
        <v>110</v>
      </c>
      <c r="B22" s="66" t="s">
        <v>51</v>
      </c>
      <c r="C22" s="68">
        <v>0</v>
      </c>
      <c r="D22" s="68">
        <v>0</v>
      </c>
      <c r="E22" s="68">
        <v>0</v>
      </c>
      <c r="F22" s="67">
        <v>5000</v>
      </c>
      <c r="G22" s="67">
        <v>109000</v>
      </c>
      <c r="H22" s="68">
        <v>0</v>
      </c>
      <c r="I22" s="67">
        <v>109000</v>
      </c>
      <c r="J22" s="67">
        <v>-109000</v>
      </c>
    </row>
    <row r="23" spans="1:10" ht="63" x14ac:dyDescent="0.25">
      <c r="A23" s="66" t="s">
        <v>111</v>
      </c>
      <c r="B23" s="66" t="s">
        <v>52</v>
      </c>
      <c r="C23" s="68">
        <v>0</v>
      </c>
      <c r="D23" s="68">
        <v>0</v>
      </c>
      <c r="E23" s="68">
        <v>0</v>
      </c>
      <c r="F23" s="67">
        <v>5000</v>
      </c>
      <c r="G23" s="67">
        <v>109000</v>
      </c>
      <c r="H23" s="68">
        <v>0</v>
      </c>
      <c r="I23" s="67">
        <v>109000</v>
      </c>
      <c r="J23" s="67">
        <v>-109000</v>
      </c>
    </row>
    <row r="24" spans="1:10" ht="72" x14ac:dyDescent="0.25">
      <c r="A24" s="66" t="s">
        <v>112</v>
      </c>
      <c r="B24" s="66" t="s">
        <v>53</v>
      </c>
      <c r="C24" s="68">
        <v>0</v>
      </c>
      <c r="D24" s="68">
        <v>0</v>
      </c>
      <c r="E24" s="68">
        <v>0</v>
      </c>
      <c r="F24" s="67">
        <v>30580</v>
      </c>
      <c r="G24" s="67">
        <v>2251935</v>
      </c>
      <c r="H24" s="67">
        <v>29957</v>
      </c>
      <c r="I24" s="67">
        <v>2221978</v>
      </c>
      <c r="J24" s="67">
        <v>-2221978</v>
      </c>
    </row>
    <row r="25" spans="1:10" ht="144" x14ac:dyDescent="0.25">
      <c r="A25" s="66" t="s">
        <v>113</v>
      </c>
      <c r="B25" s="66" t="s">
        <v>54</v>
      </c>
      <c r="C25" s="68">
        <v>0</v>
      </c>
      <c r="D25" s="68">
        <v>0</v>
      </c>
      <c r="E25" s="68">
        <v>0</v>
      </c>
      <c r="F25" s="67">
        <v>30580</v>
      </c>
      <c r="G25" s="67">
        <v>2251935</v>
      </c>
      <c r="H25" s="67">
        <v>29957</v>
      </c>
      <c r="I25" s="67">
        <v>2221978</v>
      </c>
      <c r="J25" s="67">
        <v>-2221978</v>
      </c>
    </row>
    <row r="26" spans="1:10" ht="54" x14ac:dyDescent="0.25">
      <c r="A26" s="66" t="s">
        <v>114</v>
      </c>
      <c r="B26" s="66" t="s">
        <v>55</v>
      </c>
      <c r="C26" s="68">
        <v>0</v>
      </c>
      <c r="D26" s="68">
        <v>0</v>
      </c>
      <c r="E26" s="68">
        <v>0</v>
      </c>
      <c r="F26" s="67">
        <v>30580</v>
      </c>
      <c r="G26" s="67">
        <v>2251935</v>
      </c>
      <c r="H26" s="67">
        <v>29957</v>
      </c>
      <c r="I26" s="67">
        <v>2221978</v>
      </c>
      <c r="J26" s="67">
        <v>-2221978</v>
      </c>
    </row>
    <row r="27" spans="1:10" ht="27" x14ac:dyDescent="0.25">
      <c r="A27" s="66" t="s">
        <v>115</v>
      </c>
      <c r="B27" s="66" t="s">
        <v>56</v>
      </c>
      <c r="C27" s="67">
        <v>4600000000</v>
      </c>
      <c r="D27" s="67">
        <v>-4600000000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</row>
    <row r="28" spans="1:10" ht="18" x14ac:dyDescent="0.25">
      <c r="A28" s="66" t="s">
        <v>81</v>
      </c>
      <c r="B28" s="66" t="s">
        <v>57</v>
      </c>
      <c r="C28" s="67">
        <v>33554000000</v>
      </c>
      <c r="D28" s="68">
        <v>0</v>
      </c>
      <c r="E28" s="67">
        <v>33554000000</v>
      </c>
      <c r="F28" s="67">
        <v>23709.55</v>
      </c>
      <c r="G28" s="67">
        <v>1557378616.0999999</v>
      </c>
      <c r="H28" s="67">
        <v>18815543</v>
      </c>
      <c r="I28" s="67">
        <v>1538563073.0999999</v>
      </c>
      <c r="J28" s="67">
        <v>32015436926.900002</v>
      </c>
    </row>
    <row r="29" spans="1:10" ht="36" x14ac:dyDescent="0.25">
      <c r="A29" s="66" t="s">
        <v>82</v>
      </c>
      <c r="B29" s="66" t="s">
        <v>58</v>
      </c>
      <c r="C29" s="67">
        <v>33554000000</v>
      </c>
      <c r="D29" s="68">
        <v>0</v>
      </c>
      <c r="E29" s="67">
        <v>33554000000</v>
      </c>
      <c r="F29" s="68">
        <v>0</v>
      </c>
      <c r="G29" s="68">
        <v>0</v>
      </c>
      <c r="H29" s="68">
        <v>0</v>
      </c>
      <c r="I29" s="68">
        <v>0</v>
      </c>
      <c r="J29" s="67">
        <v>33554000000</v>
      </c>
    </row>
    <row r="30" spans="1:10" ht="36" x14ac:dyDescent="0.25">
      <c r="A30" s="66" t="s">
        <v>83</v>
      </c>
      <c r="B30" s="66" t="s">
        <v>59</v>
      </c>
      <c r="C30" s="68">
        <v>0</v>
      </c>
      <c r="D30" s="68">
        <v>0</v>
      </c>
      <c r="E30" s="68">
        <v>0</v>
      </c>
      <c r="F30" s="67">
        <v>23709.55</v>
      </c>
      <c r="G30" s="67">
        <v>154003.9</v>
      </c>
      <c r="H30" s="68">
        <v>0</v>
      </c>
      <c r="I30" s="67">
        <v>154003.9</v>
      </c>
      <c r="J30" s="67">
        <v>-154003.9</v>
      </c>
    </row>
    <row r="31" spans="1:10" ht="27" x14ac:dyDescent="0.25">
      <c r="A31" s="66" t="s">
        <v>116</v>
      </c>
      <c r="B31" s="66" t="s">
        <v>60</v>
      </c>
      <c r="C31" s="68">
        <v>0</v>
      </c>
      <c r="D31" s="68">
        <v>0</v>
      </c>
      <c r="E31" s="68">
        <v>0</v>
      </c>
      <c r="F31" s="67">
        <v>23709.55</v>
      </c>
      <c r="G31" s="67">
        <v>154003.9</v>
      </c>
      <c r="H31" s="68">
        <v>0</v>
      </c>
      <c r="I31" s="67">
        <v>154003.9</v>
      </c>
      <c r="J31" s="67">
        <v>-154003.9</v>
      </c>
    </row>
    <row r="32" spans="1:10" x14ac:dyDescent="0.25">
      <c r="A32" s="66" t="s">
        <v>117</v>
      </c>
      <c r="B32" s="66" t="s">
        <v>61</v>
      </c>
      <c r="C32" s="68">
        <v>0</v>
      </c>
      <c r="D32" s="68">
        <v>0</v>
      </c>
      <c r="E32" s="68">
        <v>0</v>
      </c>
      <c r="F32" s="67">
        <v>23709.55</v>
      </c>
      <c r="G32" s="67">
        <v>154003.9</v>
      </c>
      <c r="H32" s="68">
        <v>0</v>
      </c>
      <c r="I32" s="67">
        <v>154003.9</v>
      </c>
      <c r="J32" s="67">
        <v>-154003.9</v>
      </c>
    </row>
    <row r="33" spans="1:10" ht="72" x14ac:dyDescent="0.25">
      <c r="A33" s="66" t="s">
        <v>118</v>
      </c>
      <c r="B33" s="66" t="s">
        <v>62</v>
      </c>
      <c r="C33" s="68">
        <v>0</v>
      </c>
      <c r="D33" s="68">
        <v>0</v>
      </c>
      <c r="E33" s="68">
        <v>0</v>
      </c>
      <c r="F33" s="67">
        <v>23709.55</v>
      </c>
      <c r="G33" s="67">
        <v>154003.9</v>
      </c>
      <c r="H33" s="68">
        <v>0</v>
      </c>
      <c r="I33" s="67">
        <v>154003.9</v>
      </c>
      <c r="J33" s="67">
        <v>-154003.9</v>
      </c>
    </row>
    <row r="34" spans="1:10" ht="54" x14ac:dyDescent="0.25">
      <c r="A34" s="66" t="s">
        <v>119</v>
      </c>
      <c r="B34" s="66" t="s">
        <v>120</v>
      </c>
      <c r="C34" s="68">
        <v>0</v>
      </c>
      <c r="D34" s="68">
        <v>0</v>
      </c>
      <c r="E34" s="68">
        <v>0</v>
      </c>
      <c r="F34" s="68">
        <v>0</v>
      </c>
      <c r="G34" s="67">
        <v>1557224612.2</v>
      </c>
      <c r="H34" s="67">
        <v>18815543</v>
      </c>
      <c r="I34" s="67">
        <v>1538409069.2</v>
      </c>
      <c r="J34" s="67">
        <v>-1538409069.2</v>
      </c>
    </row>
    <row r="35" spans="1:10" x14ac:dyDescent="0.25">
      <c r="A35" s="66" t="s">
        <v>121</v>
      </c>
      <c r="B35" s="66" t="s">
        <v>122</v>
      </c>
      <c r="C35" s="68">
        <v>0</v>
      </c>
      <c r="D35" s="68">
        <v>0</v>
      </c>
      <c r="E35" s="68">
        <v>0</v>
      </c>
      <c r="F35" s="68">
        <v>0</v>
      </c>
      <c r="G35" s="67">
        <v>1557224612.2</v>
      </c>
      <c r="H35" s="67">
        <v>18815543</v>
      </c>
      <c r="I35" s="67">
        <v>1538409069.2</v>
      </c>
      <c r="J35" s="67">
        <v>-1538409069.2</v>
      </c>
    </row>
    <row r="36" spans="1:10" ht="36" x14ac:dyDescent="0.25">
      <c r="A36" s="66" t="s">
        <v>123</v>
      </c>
      <c r="B36" s="66" t="s">
        <v>124</v>
      </c>
      <c r="C36" s="68">
        <v>0</v>
      </c>
      <c r="D36" s="68">
        <v>0</v>
      </c>
      <c r="E36" s="68">
        <v>0</v>
      </c>
      <c r="F36" s="68">
        <v>0</v>
      </c>
      <c r="G36" s="67">
        <v>64987044</v>
      </c>
      <c r="H36" s="67">
        <v>18815543</v>
      </c>
      <c r="I36" s="67">
        <v>46171501</v>
      </c>
      <c r="J36" s="67">
        <v>-46171501</v>
      </c>
    </row>
    <row r="37" spans="1:10" ht="36" x14ac:dyDescent="0.25">
      <c r="A37" s="66" t="s">
        <v>125</v>
      </c>
      <c r="B37" s="66" t="s">
        <v>126</v>
      </c>
      <c r="C37" s="68">
        <v>0</v>
      </c>
      <c r="D37" s="68">
        <v>0</v>
      </c>
      <c r="E37" s="68">
        <v>0</v>
      </c>
      <c r="F37" s="68">
        <v>0</v>
      </c>
      <c r="G37" s="67">
        <v>8691407</v>
      </c>
      <c r="H37" s="68">
        <v>0</v>
      </c>
      <c r="I37" s="67">
        <v>8691407</v>
      </c>
      <c r="J37" s="67">
        <v>-8691407</v>
      </c>
    </row>
    <row r="38" spans="1:10" ht="27" x14ac:dyDescent="0.25">
      <c r="A38" s="66" t="s">
        <v>153</v>
      </c>
      <c r="B38" s="66" t="s">
        <v>150</v>
      </c>
      <c r="C38" s="68">
        <v>0</v>
      </c>
      <c r="D38" s="68">
        <v>0</v>
      </c>
      <c r="E38" s="68">
        <v>0</v>
      </c>
      <c r="F38" s="68">
        <v>0</v>
      </c>
      <c r="G38" s="67">
        <v>1483546161.2</v>
      </c>
      <c r="H38" s="68">
        <v>0</v>
      </c>
      <c r="I38" s="67">
        <v>1483546161.2</v>
      </c>
      <c r="J38" s="67">
        <v>-1483546161.2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C38"/>
  <sheetViews>
    <sheetView topLeftCell="Q1" workbookViewId="0">
      <selection activeCell="Y2" sqref="Y2"/>
    </sheetView>
  </sheetViews>
  <sheetFormatPr baseColWidth="10" defaultRowHeight="15" x14ac:dyDescent="0.25"/>
  <cols>
    <col min="1" max="13" width="0" hidden="1" customWidth="1"/>
    <col min="16" max="16" width="14.7109375" bestFit="1" customWidth="1"/>
    <col min="17" max="17" width="14.42578125" bestFit="1" customWidth="1"/>
    <col min="18" max="18" width="14.7109375" bestFit="1" customWidth="1"/>
    <col min="19" max="19" width="13.5703125" bestFit="1" customWidth="1"/>
    <col min="20" max="20" width="14.140625" bestFit="1" customWidth="1"/>
    <col min="21" max="21" width="13" bestFit="1" customWidth="1"/>
    <col min="22" max="22" width="14.140625" bestFit="1" customWidth="1"/>
    <col min="23" max="23" width="14.7109375" bestFit="1" customWidth="1"/>
    <col min="25" max="25" width="34.28515625" bestFit="1" customWidth="1"/>
    <col min="26" max="26" width="15.28515625" bestFit="1" customWidth="1"/>
    <col min="27" max="27" width="14.140625" bestFit="1" customWidth="1"/>
    <col min="28" max="28" width="12" bestFit="1" customWidth="1"/>
    <col min="29" max="29" width="13.7109375" bestFit="1" customWidth="1"/>
  </cols>
  <sheetData>
    <row r="1" spans="3:29" s="70" customFormat="1" ht="46.5" customHeight="1" thickBot="1" x14ac:dyDescent="0.3">
      <c r="C1" s="71" t="s">
        <v>13</v>
      </c>
      <c r="D1" s="71" t="s">
        <v>15</v>
      </c>
      <c r="E1" s="71" t="s">
        <v>16</v>
      </c>
      <c r="F1" s="71" t="s">
        <v>17</v>
      </c>
      <c r="G1" s="71" t="s">
        <v>18</v>
      </c>
      <c r="H1" s="71" t="s">
        <v>19</v>
      </c>
      <c r="I1" s="71" t="s">
        <v>20</v>
      </c>
      <c r="J1" s="71" t="s">
        <v>21</v>
      </c>
      <c r="K1" s="71" t="s">
        <v>22</v>
      </c>
      <c r="L1" s="71" t="s">
        <v>23</v>
      </c>
      <c r="M1" s="71" t="s">
        <v>24</v>
      </c>
      <c r="N1" s="71" t="s">
        <v>93</v>
      </c>
      <c r="O1" s="71" t="s">
        <v>25</v>
      </c>
      <c r="P1" s="71" t="s">
        <v>26</v>
      </c>
      <c r="Q1" s="71" t="s">
        <v>27</v>
      </c>
      <c r="R1" s="71" t="s">
        <v>28</v>
      </c>
      <c r="S1" s="71" t="s">
        <v>29</v>
      </c>
      <c r="T1" s="71" t="s">
        <v>30</v>
      </c>
      <c r="U1" s="71" t="s">
        <v>31</v>
      </c>
      <c r="V1" s="71" t="s">
        <v>32</v>
      </c>
      <c r="W1" s="71" t="s">
        <v>33</v>
      </c>
      <c r="Y1" s="70" t="s">
        <v>78</v>
      </c>
    </row>
    <row r="2" spans="3:29" s="70" customFormat="1" ht="15" customHeight="1" x14ac:dyDescent="0.25">
      <c r="C2" s="72" t="s">
        <v>0</v>
      </c>
      <c r="D2" s="72">
        <v>3</v>
      </c>
      <c r="E2" s="72"/>
      <c r="F2" s="72"/>
      <c r="G2" s="72"/>
      <c r="H2" s="72"/>
      <c r="I2" s="72"/>
      <c r="J2" s="72"/>
      <c r="K2" s="72"/>
      <c r="L2" s="72"/>
      <c r="M2" s="72"/>
      <c r="N2" s="72">
        <v>3</v>
      </c>
      <c r="O2" s="72" t="s">
        <v>34</v>
      </c>
      <c r="P2" s="73">
        <v>196133000000</v>
      </c>
      <c r="Q2" s="74">
        <v>0</v>
      </c>
      <c r="R2" s="73">
        <v>196133000000</v>
      </c>
      <c r="S2" s="73">
        <v>12664645049.1</v>
      </c>
      <c r="T2" s="73">
        <v>74068753792.979996</v>
      </c>
      <c r="U2" s="73">
        <v>1962793450</v>
      </c>
      <c r="V2" s="73">
        <v>72105960342.979996</v>
      </c>
      <c r="W2" s="73">
        <v>124027039657.02</v>
      </c>
      <c r="X2" s="35">
        <v>3</v>
      </c>
      <c r="Y2" s="70">
        <v>72132169171.979996</v>
      </c>
      <c r="Z2" s="76">
        <f>+Y2-V2</f>
        <v>26208829</v>
      </c>
    </row>
    <row r="3" spans="3:29" s="70" customFormat="1" ht="15" customHeight="1" x14ac:dyDescent="0.25">
      <c r="C3" s="72"/>
      <c r="D3" s="72">
        <v>3</v>
      </c>
      <c r="E3" s="72">
        <v>1</v>
      </c>
      <c r="F3" s="72"/>
      <c r="G3" s="72"/>
      <c r="H3" s="72"/>
      <c r="I3" s="72"/>
      <c r="J3" s="72"/>
      <c r="K3" s="72"/>
      <c r="L3" s="72"/>
      <c r="M3" s="72"/>
      <c r="N3" s="75" t="s">
        <v>79</v>
      </c>
      <c r="O3" s="72" t="s">
        <v>34</v>
      </c>
      <c r="P3" s="73">
        <v>196133000000</v>
      </c>
      <c r="Q3" s="74">
        <v>0</v>
      </c>
      <c r="R3" s="73">
        <v>196133000000</v>
      </c>
      <c r="S3" s="73">
        <v>12664645049.1</v>
      </c>
      <c r="T3" s="73">
        <v>74068753792.979996</v>
      </c>
      <c r="U3" s="73">
        <v>1962793450</v>
      </c>
      <c r="V3" s="73">
        <v>72105960342.979996</v>
      </c>
      <c r="W3" s="73">
        <v>124027039657.02</v>
      </c>
      <c r="X3" s="26" t="s">
        <v>79</v>
      </c>
      <c r="Y3" s="70">
        <v>72132169171.979996</v>
      </c>
      <c r="Z3" s="76">
        <f t="shared" ref="Z3:Z37" si="0">+Y3-V3</f>
        <v>26208829</v>
      </c>
    </row>
    <row r="4" spans="3:29" s="70" customFormat="1" ht="15" customHeight="1" x14ac:dyDescent="0.25">
      <c r="C4" s="72"/>
      <c r="D4" s="72">
        <v>3</v>
      </c>
      <c r="E4" s="72">
        <v>1</v>
      </c>
      <c r="F4" s="72">
        <v>1</v>
      </c>
      <c r="G4" s="72"/>
      <c r="H4" s="72"/>
      <c r="I4" s="72"/>
      <c r="J4" s="72"/>
      <c r="K4" s="72"/>
      <c r="L4" s="72"/>
      <c r="M4" s="72"/>
      <c r="N4" s="75" t="s">
        <v>89</v>
      </c>
      <c r="O4" s="72" t="s">
        <v>34</v>
      </c>
      <c r="P4" s="73">
        <v>196133000000</v>
      </c>
      <c r="Q4" s="74">
        <v>0</v>
      </c>
      <c r="R4" s="73">
        <v>196133000000</v>
      </c>
      <c r="S4" s="73">
        <v>12664645049.1</v>
      </c>
      <c r="T4" s="73">
        <v>74068753792.979996</v>
      </c>
      <c r="U4" s="73">
        <v>1962793450</v>
      </c>
      <c r="V4" s="73">
        <v>72105960342.979996</v>
      </c>
      <c r="W4" s="73">
        <v>124027039657.02</v>
      </c>
      <c r="X4" s="25" t="s">
        <v>89</v>
      </c>
      <c r="Y4" s="70">
        <v>73650507212.180008</v>
      </c>
      <c r="Z4" s="76">
        <f t="shared" si="0"/>
        <v>1544546869.2000122</v>
      </c>
    </row>
    <row r="5" spans="3:29" s="70" customFormat="1" ht="15" customHeight="1" x14ac:dyDescent="0.25">
      <c r="C5" s="72"/>
      <c r="D5" s="72">
        <v>3</v>
      </c>
      <c r="E5" s="72">
        <v>1</v>
      </c>
      <c r="F5" s="72">
        <v>1</v>
      </c>
      <c r="G5" s="72">
        <v>1</v>
      </c>
      <c r="H5" s="72"/>
      <c r="I5" s="72"/>
      <c r="J5" s="72"/>
      <c r="K5" s="72"/>
      <c r="L5" s="72"/>
      <c r="M5" s="72"/>
      <c r="N5" s="72" t="s">
        <v>85</v>
      </c>
      <c r="O5" s="72" t="s">
        <v>35</v>
      </c>
      <c r="P5" s="73">
        <v>162579000000</v>
      </c>
      <c r="Q5" s="74">
        <v>0</v>
      </c>
      <c r="R5" s="73">
        <v>162579000000</v>
      </c>
      <c r="S5" s="73">
        <v>12664621311.540001</v>
      </c>
      <c r="T5" s="73">
        <v>72511351439.320007</v>
      </c>
      <c r="U5" s="73">
        <v>1943977907</v>
      </c>
      <c r="V5" s="73">
        <v>70567373532.320007</v>
      </c>
      <c r="W5" s="73">
        <v>92011626467.679993</v>
      </c>
      <c r="X5" s="25" t="s">
        <v>85</v>
      </c>
      <c r="Y5" s="70">
        <v>72111920401.52002</v>
      </c>
      <c r="Z5" s="76">
        <f t="shared" si="0"/>
        <v>1544546869.2000122</v>
      </c>
    </row>
    <row r="6" spans="3:29" s="70" customFormat="1" ht="15" customHeight="1" x14ac:dyDescent="0.25">
      <c r="C6" s="72"/>
      <c r="D6" s="72">
        <v>3</v>
      </c>
      <c r="E6" s="72">
        <v>1</v>
      </c>
      <c r="F6" s="72">
        <v>1</v>
      </c>
      <c r="G6" s="72">
        <v>1</v>
      </c>
      <c r="H6" s="72">
        <v>2</v>
      </c>
      <c r="I6" s="72"/>
      <c r="J6" s="72"/>
      <c r="K6" s="72"/>
      <c r="L6" s="72"/>
      <c r="M6" s="72"/>
      <c r="N6" s="72" t="s">
        <v>80</v>
      </c>
      <c r="O6" s="72" t="s">
        <v>36</v>
      </c>
      <c r="P6" s="73">
        <v>162579000000</v>
      </c>
      <c r="Q6" s="74">
        <v>0</v>
      </c>
      <c r="R6" s="73">
        <v>162579000000</v>
      </c>
      <c r="S6" s="73">
        <v>12664621311.540001</v>
      </c>
      <c r="T6" s="73">
        <v>72511351439.320007</v>
      </c>
      <c r="U6" s="73">
        <v>1943977907</v>
      </c>
      <c r="V6" s="73">
        <v>70567373532.320007</v>
      </c>
      <c r="W6" s="73">
        <v>92011626467.679993</v>
      </c>
      <c r="X6" s="25" t="s">
        <v>80</v>
      </c>
      <c r="Y6" s="70">
        <v>72111920401.52002</v>
      </c>
      <c r="Z6" s="76">
        <f t="shared" si="0"/>
        <v>1544546869.2000122</v>
      </c>
      <c r="AA6" s="73">
        <v>70567373532.320007</v>
      </c>
      <c r="AB6" s="70">
        <v>69888903293.320007</v>
      </c>
      <c r="AC6" s="76">
        <f>+AA6-AB6</f>
        <v>678470239</v>
      </c>
    </row>
    <row r="7" spans="3:29" s="70" customFormat="1" ht="15" customHeight="1" x14ac:dyDescent="0.25">
      <c r="C7" s="72"/>
      <c r="D7" s="72">
        <v>3</v>
      </c>
      <c r="E7" s="72">
        <v>1</v>
      </c>
      <c r="F7" s="72">
        <v>1</v>
      </c>
      <c r="G7" s="72">
        <v>1</v>
      </c>
      <c r="H7" s="72">
        <v>2</v>
      </c>
      <c r="I7" s="72">
        <v>2</v>
      </c>
      <c r="J7" s="72"/>
      <c r="K7" s="72"/>
      <c r="L7" s="72"/>
      <c r="M7" s="72"/>
      <c r="N7" s="72" t="s">
        <v>94</v>
      </c>
      <c r="O7" s="72" t="s">
        <v>37</v>
      </c>
      <c r="P7" s="73">
        <v>150479000000</v>
      </c>
      <c r="Q7" s="73">
        <v>2142172138</v>
      </c>
      <c r="R7" s="73">
        <v>152621172138</v>
      </c>
      <c r="S7" s="73">
        <v>11980013272.540001</v>
      </c>
      <c r="T7" s="73">
        <v>67817220608.300003</v>
      </c>
      <c r="U7" s="73">
        <v>1900064305</v>
      </c>
      <c r="V7" s="73">
        <v>65917156303.300003</v>
      </c>
      <c r="W7" s="73">
        <v>86704015834.699997</v>
      </c>
      <c r="X7" s="25" t="s">
        <v>94</v>
      </c>
      <c r="Y7" s="70">
        <v>65916734022.299995</v>
      </c>
      <c r="Z7" s="76">
        <f t="shared" si="0"/>
        <v>-422281.00000762939</v>
      </c>
    </row>
    <row r="8" spans="3:29" s="70" customFormat="1" ht="15" customHeight="1" x14ac:dyDescent="0.25">
      <c r="C8" s="72"/>
      <c r="D8" s="72">
        <v>3</v>
      </c>
      <c r="E8" s="72">
        <v>1</v>
      </c>
      <c r="F8" s="72">
        <v>1</v>
      </c>
      <c r="G8" s="72">
        <v>1</v>
      </c>
      <c r="H8" s="72">
        <v>2</v>
      </c>
      <c r="I8" s="72">
        <v>2</v>
      </c>
      <c r="J8" s="72">
        <v>25</v>
      </c>
      <c r="K8" s="72"/>
      <c r="L8" s="72"/>
      <c r="M8" s="72"/>
      <c r="N8" s="72" t="s">
        <v>95</v>
      </c>
      <c r="O8" s="72" t="s">
        <v>38</v>
      </c>
      <c r="P8" s="74">
        <v>0</v>
      </c>
      <c r="Q8" s="74">
        <v>0</v>
      </c>
      <c r="R8" s="74">
        <v>0</v>
      </c>
      <c r="S8" s="73">
        <v>183590</v>
      </c>
      <c r="T8" s="73">
        <v>2094100</v>
      </c>
      <c r="U8" s="74">
        <v>0</v>
      </c>
      <c r="V8" s="73">
        <v>2094100</v>
      </c>
      <c r="W8" s="73">
        <v>-2094100</v>
      </c>
      <c r="X8" s="25" t="s">
        <v>95</v>
      </c>
      <c r="Y8" s="70">
        <v>2094100</v>
      </c>
      <c r="Z8" s="76">
        <f t="shared" si="0"/>
        <v>0</v>
      </c>
    </row>
    <row r="9" spans="3:29" s="70" customFormat="1" ht="15" customHeight="1" x14ac:dyDescent="0.25">
      <c r="C9" s="72"/>
      <c r="D9" s="72">
        <v>3</v>
      </c>
      <c r="E9" s="72">
        <v>1</v>
      </c>
      <c r="F9" s="72">
        <v>1</v>
      </c>
      <c r="G9" s="72">
        <v>1</v>
      </c>
      <c r="H9" s="72">
        <v>2</v>
      </c>
      <c r="I9" s="72">
        <v>2</v>
      </c>
      <c r="J9" s="72">
        <v>29</v>
      </c>
      <c r="K9" s="72"/>
      <c r="L9" s="72"/>
      <c r="M9" s="72"/>
      <c r="N9" s="72" t="s">
        <v>96</v>
      </c>
      <c r="O9" s="72" t="s">
        <v>39</v>
      </c>
      <c r="P9" s="73">
        <v>23529519083</v>
      </c>
      <c r="Q9" s="73">
        <v>81212306396</v>
      </c>
      <c r="R9" s="73">
        <v>104741825479</v>
      </c>
      <c r="S9" s="73">
        <v>8112357956</v>
      </c>
      <c r="T9" s="73">
        <v>42061513846.199997</v>
      </c>
      <c r="U9" s="73">
        <v>1566174387</v>
      </c>
      <c r="V9" s="73">
        <v>40495339459.199997</v>
      </c>
      <c r="W9" s="73">
        <v>64246486019.800003</v>
      </c>
      <c r="X9" s="25" t="s">
        <v>96</v>
      </c>
      <c r="Y9" s="70">
        <v>40495339459.199997</v>
      </c>
      <c r="Z9" s="76">
        <f t="shared" si="0"/>
        <v>0</v>
      </c>
    </row>
    <row r="10" spans="3:29" s="70" customFormat="1" ht="15" customHeight="1" x14ac:dyDescent="0.25">
      <c r="C10" s="72"/>
      <c r="D10" s="72">
        <v>3</v>
      </c>
      <c r="E10" s="72">
        <v>1</v>
      </c>
      <c r="F10" s="72">
        <v>1</v>
      </c>
      <c r="G10" s="72">
        <v>1</v>
      </c>
      <c r="H10" s="72">
        <v>2</v>
      </c>
      <c r="I10" s="72">
        <v>2</v>
      </c>
      <c r="J10" s="72">
        <v>30</v>
      </c>
      <c r="K10" s="72"/>
      <c r="L10" s="72"/>
      <c r="M10" s="72"/>
      <c r="N10" s="72" t="s">
        <v>97</v>
      </c>
      <c r="O10" s="72" t="s">
        <v>40</v>
      </c>
      <c r="P10" s="73">
        <v>105203176961</v>
      </c>
      <c r="Q10" s="73">
        <v>-91855966644</v>
      </c>
      <c r="R10" s="73">
        <v>13347210317</v>
      </c>
      <c r="S10" s="73">
        <v>1665351055</v>
      </c>
      <c r="T10" s="73">
        <v>7658655137</v>
      </c>
      <c r="U10" s="73">
        <v>220170661</v>
      </c>
      <c r="V10" s="73">
        <v>7438484476</v>
      </c>
      <c r="W10" s="73">
        <v>5908725841</v>
      </c>
      <c r="X10" s="25" t="s">
        <v>97</v>
      </c>
      <c r="Y10" s="70">
        <v>7438484476</v>
      </c>
      <c r="Z10" s="76">
        <f t="shared" si="0"/>
        <v>0</v>
      </c>
    </row>
    <row r="11" spans="3:29" s="70" customFormat="1" ht="15" customHeight="1" x14ac:dyDescent="0.25">
      <c r="C11" s="72"/>
      <c r="D11" s="72">
        <v>3</v>
      </c>
      <c r="E11" s="72">
        <v>1</v>
      </c>
      <c r="F11" s="72">
        <v>1</v>
      </c>
      <c r="G11" s="72">
        <v>1</v>
      </c>
      <c r="H11" s="72">
        <v>2</v>
      </c>
      <c r="I11" s="72">
        <v>2</v>
      </c>
      <c r="J11" s="72">
        <v>31</v>
      </c>
      <c r="K11" s="72"/>
      <c r="L11" s="72"/>
      <c r="M11" s="72"/>
      <c r="N11" s="72" t="s">
        <v>98</v>
      </c>
      <c r="O11" s="72" t="s">
        <v>41</v>
      </c>
      <c r="P11" s="73">
        <v>10164212370</v>
      </c>
      <c r="Q11" s="73">
        <v>-44457373</v>
      </c>
      <c r="R11" s="73">
        <v>10119754997</v>
      </c>
      <c r="S11" s="73">
        <v>562457486.53999996</v>
      </c>
      <c r="T11" s="73">
        <v>4427061041.1000004</v>
      </c>
      <c r="U11" s="73">
        <v>24569073</v>
      </c>
      <c r="V11" s="73">
        <v>4402491968.1000004</v>
      </c>
      <c r="W11" s="73">
        <v>5717263028.8999996</v>
      </c>
      <c r="X11" s="25" t="s">
        <v>98</v>
      </c>
      <c r="Y11" s="70">
        <v>4390876993.1000004</v>
      </c>
      <c r="Z11" s="76">
        <f t="shared" si="0"/>
        <v>-11614975</v>
      </c>
    </row>
    <row r="12" spans="3:29" s="70" customFormat="1" ht="15" customHeight="1" x14ac:dyDescent="0.25">
      <c r="C12" s="72"/>
      <c r="D12" s="72">
        <v>3</v>
      </c>
      <c r="E12" s="72">
        <v>1</v>
      </c>
      <c r="F12" s="72">
        <v>1</v>
      </c>
      <c r="G12" s="72">
        <v>1</v>
      </c>
      <c r="H12" s="72">
        <v>2</v>
      </c>
      <c r="I12" s="72">
        <v>2</v>
      </c>
      <c r="J12" s="72">
        <v>32</v>
      </c>
      <c r="K12" s="72"/>
      <c r="L12" s="72"/>
      <c r="M12" s="72"/>
      <c r="N12" s="72" t="s">
        <v>99</v>
      </c>
      <c r="O12" s="72" t="s">
        <v>42</v>
      </c>
      <c r="P12" s="73">
        <v>13724263724</v>
      </c>
      <c r="Q12" s="73">
        <v>10688117620</v>
      </c>
      <c r="R12" s="73">
        <v>24412381344</v>
      </c>
      <c r="S12" s="73">
        <v>1639663185</v>
      </c>
      <c r="T12" s="73">
        <v>13667896484</v>
      </c>
      <c r="U12" s="73">
        <v>89150184</v>
      </c>
      <c r="V12" s="73">
        <v>13578746300</v>
      </c>
      <c r="W12" s="73">
        <v>10833635044</v>
      </c>
      <c r="X12" s="29" t="s">
        <v>99</v>
      </c>
      <c r="Y12" s="70">
        <v>13589938994</v>
      </c>
      <c r="Z12" s="76">
        <f t="shared" si="0"/>
        <v>11192694</v>
      </c>
    </row>
    <row r="13" spans="3:29" s="70" customFormat="1" ht="15" customHeight="1" x14ac:dyDescent="0.25">
      <c r="C13" s="72"/>
      <c r="D13" s="72">
        <v>3</v>
      </c>
      <c r="E13" s="72">
        <v>1</v>
      </c>
      <c r="F13" s="72">
        <v>1</v>
      </c>
      <c r="G13" s="72">
        <v>1</v>
      </c>
      <c r="H13" s="72">
        <v>2</v>
      </c>
      <c r="I13" s="72">
        <v>3</v>
      </c>
      <c r="J13" s="72"/>
      <c r="K13" s="72"/>
      <c r="L13" s="72"/>
      <c r="M13" s="72"/>
      <c r="N13" s="72" t="s">
        <v>100</v>
      </c>
      <c r="O13" s="72" t="s">
        <v>43</v>
      </c>
      <c r="P13" s="73">
        <v>7500000000</v>
      </c>
      <c r="Q13" s="73">
        <v>2457827862</v>
      </c>
      <c r="R13" s="73">
        <v>9957827862</v>
      </c>
      <c r="S13" s="73">
        <v>684497039</v>
      </c>
      <c r="T13" s="73">
        <v>4691658896.0200005</v>
      </c>
      <c r="U13" s="73">
        <v>43883645</v>
      </c>
      <c r="V13" s="73">
        <v>4647775251.0200005</v>
      </c>
      <c r="W13" s="73">
        <v>5310052610.9799995</v>
      </c>
      <c r="X13" s="25" t="s">
        <v>100</v>
      </c>
      <c r="Y13" s="70">
        <v>4654305375.0200005</v>
      </c>
      <c r="Z13" s="76">
        <f t="shared" si="0"/>
        <v>6530124</v>
      </c>
    </row>
    <row r="14" spans="3:29" s="70" customFormat="1" ht="15" customHeight="1" x14ac:dyDescent="0.25">
      <c r="C14" s="72"/>
      <c r="D14" s="72">
        <v>3</v>
      </c>
      <c r="E14" s="72">
        <v>1</v>
      </c>
      <c r="F14" s="72">
        <v>1</v>
      </c>
      <c r="G14" s="72">
        <v>1</v>
      </c>
      <c r="H14" s="72">
        <v>2</v>
      </c>
      <c r="I14" s="72">
        <v>3</v>
      </c>
      <c r="J14" s="72">
        <v>1</v>
      </c>
      <c r="K14" s="72"/>
      <c r="L14" s="72"/>
      <c r="M14" s="72"/>
      <c r="N14" s="72" t="s">
        <v>101</v>
      </c>
      <c r="O14" s="72" t="s">
        <v>44</v>
      </c>
      <c r="P14" s="73">
        <v>9957827862</v>
      </c>
      <c r="Q14" s="74">
        <v>0</v>
      </c>
      <c r="R14" s="73">
        <v>9957827862</v>
      </c>
      <c r="S14" s="73">
        <v>644288752</v>
      </c>
      <c r="T14" s="73">
        <v>4466608553.0200005</v>
      </c>
      <c r="U14" s="73">
        <v>43883645</v>
      </c>
      <c r="V14" s="73">
        <v>4422724908.0200005</v>
      </c>
      <c r="W14" s="73">
        <v>5535102953.9799995</v>
      </c>
      <c r="X14" s="25" t="s">
        <v>101</v>
      </c>
      <c r="Y14" s="70">
        <v>4579378902.0200005</v>
      </c>
      <c r="Z14" s="76">
        <f t="shared" si="0"/>
        <v>156653994</v>
      </c>
    </row>
    <row r="15" spans="3:29" s="70" customFormat="1" ht="15" customHeight="1" x14ac:dyDescent="0.25">
      <c r="C15" s="72"/>
      <c r="D15" s="72">
        <v>3</v>
      </c>
      <c r="E15" s="72">
        <v>1</v>
      </c>
      <c r="F15" s="72">
        <v>1</v>
      </c>
      <c r="G15" s="72">
        <v>1</v>
      </c>
      <c r="H15" s="72">
        <v>2</v>
      </c>
      <c r="I15" s="72">
        <v>3</v>
      </c>
      <c r="J15" s="72">
        <v>1</v>
      </c>
      <c r="K15" s="72">
        <v>3</v>
      </c>
      <c r="L15" s="72"/>
      <c r="M15" s="72"/>
      <c r="N15" s="72" t="s">
        <v>102</v>
      </c>
      <c r="O15" s="72" t="s">
        <v>103</v>
      </c>
      <c r="P15" s="74">
        <v>0</v>
      </c>
      <c r="Q15" s="74">
        <v>0</v>
      </c>
      <c r="R15" s="74">
        <v>0</v>
      </c>
      <c r="S15" s="73">
        <v>421804</v>
      </c>
      <c r="T15" s="73">
        <v>1687216</v>
      </c>
      <c r="U15" s="74">
        <v>0</v>
      </c>
      <c r="V15" s="73">
        <v>1687216</v>
      </c>
      <c r="W15" s="73">
        <v>-1687216</v>
      </c>
      <c r="X15" s="25" t="s">
        <v>102</v>
      </c>
      <c r="Y15" s="70">
        <v>1687216</v>
      </c>
      <c r="Z15" s="76">
        <f t="shared" si="0"/>
        <v>0</v>
      </c>
    </row>
    <row r="16" spans="3:29" s="70" customFormat="1" ht="15" customHeight="1" x14ac:dyDescent="0.25">
      <c r="C16" s="72"/>
      <c r="D16" s="72">
        <v>3</v>
      </c>
      <c r="E16" s="72">
        <v>1</v>
      </c>
      <c r="F16" s="72">
        <v>1</v>
      </c>
      <c r="G16" s="72">
        <v>1</v>
      </c>
      <c r="H16" s="72">
        <v>2</v>
      </c>
      <c r="I16" s="72">
        <v>3</v>
      </c>
      <c r="J16" s="72">
        <v>1</v>
      </c>
      <c r="K16" s="72">
        <v>4</v>
      </c>
      <c r="L16" s="72"/>
      <c r="M16" s="72"/>
      <c r="N16" s="72" t="s">
        <v>104</v>
      </c>
      <c r="O16" s="72" t="s">
        <v>45</v>
      </c>
      <c r="P16" s="74">
        <v>0</v>
      </c>
      <c r="Q16" s="74">
        <v>0</v>
      </c>
      <c r="R16" s="74">
        <v>0</v>
      </c>
      <c r="S16" s="74">
        <v>0</v>
      </c>
      <c r="T16" s="73">
        <v>44880092.049999997</v>
      </c>
      <c r="U16" s="74">
        <v>0</v>
      </c>
      <c r="V16" s="73">
        <v>44880092.049999997</v>
      </c>
      <c r="W16" s="73">
        <v>-44880092.049999997</v>
      </c>
      <c r="X16" s="25" t="s">
        <v>104</v>
      </c>
      <c r="Y16" s="70">
        <v>44880092.049999997</v>
      </c>
      <c r="Z16" s="76">
        <f t="shared" si="0"/>
        <v>0</v>
      </c>
    </row>
    <row r="17" spans="3:26" s="70" customFormat="1" ht="15" customHeight="1" x14ac:dyDescent="0.25">
      <c r="C17" s="72"/>
      <c r="D17" s="72">
        <v>3</v>
      </c>
      <c r="E17" s="72">
        <v>1</v>
      </c>
      <c r="F17" s="72">
        <v>1</v>
      </c>
      <c r="G17" s="72">
        <v>1</v>
      </c>
      <c r="H17" s="72">
        <v>2</v>
      </c>
      <c r="I17" s="72">
        <v>3</v>
      </c>
      <c r="J17" s="72">
        <v>1</v>
      </c>
      <c r="K17" s="72">
        <v>5</v>
      </c>
      <c r="L17" s="72"/>
      <c r="M17" s="72"/>
      <c r="N17" s="72" t="s">
        <v>105</v>
      </c>
      <c r="O17" s="72" t="s">
        <v>46</v>
      </c>
      <c r="P17" s="74">
        <v>0</v>
      </c>
      <c r="Q17" s="74">
        <v>0</v>
      </c>
      <c r="R17" s="74">
        <v>0</v>
      </c>
      <c r="S17" s="73">
        <v>643866948</v>
      </c>
      <c r="T17" s="73">
        <v>4420041244.9700003</v>
      </c>
      <c r="U17" s="73">
        <v>43883645</v>
      </c>
      <c r="V17" s="73">
        <v>4376157599.9700003</v>
      </c>
      <c r="W17" s="73">
        <v>-4376157599.9700003</v>
      </c>
      <c r="X17" s="25" t="s">
        <v>105</v>
      </c>
      <c r="Y17" s="70">
        <v>4383520928.9700003</v>
      </c>
      <c r="Z17" s="76">
        <f t="shared" si="0"/>
        <v>7363329</v>
      </c>
    </row>
    <row r="18" spans="3:26" s="70" customFormat="1" ht="15" customHeight="1" x14ac:dyDescent="0.25">
      <c r="C18" s="72"/>
      <c r="D18" s="72">
        <v>3</v>
      </c>
      <c r="E18" s="72">
        <v>1</v>
      </c>
      <c r="F18" s="72">
        <v>1</v>
      </c>
      <c r="G18" s="72">
        <v>1</v>
      </c>
      <c r="H18" s="72">
        <v>2</v>
      </c>
      <c r="I18" s="72">
        <v>3</v>
      </c>
      <c r="J18" s="72">
        <v>2</v>
      </c>
      <c r="K18" s="72"/>
      <c r="L18" s="72"/>
      <c r="M18" s="72"/>
      <c r="N18" s="72" t="s">
        <v>106</v>
      </c>
      <c r="O18" s="72" t="s">
        <v>47</v>
      </c>
      <c r="P18" s="74">
        <v>0</v>
      </c>
      <c r="Q18" s="74">
        <v>0</v>
      </c>
      <c r="R18" s="74">
        <v>0</v>
      </c>
      <c r="S18" s="73">
        <v>40208287</v>
      </c>
      <c r="T18" s="73">
        <v>225050343</v>
      </c>
      <c r="U18" s="74">
        <v>0</v>
      </c>
      <c r="V18" s="73">
        <v>225050343</v>
      </c>
      <c r="W18" s="73">
        <v>-225050343</v>
      </c>
      <c r="X18" s="25" t="s">
        <v>106</v>
      </c>
      <c r="Y18" s="70">
        <v>225050343</v>
      </c>
      <c r="Z18" s="76">
        <f t="shared" si="0"/>
        <v>0</v>
      </c>
    </row>
    <row r="19" spans="3:26" s="70" customFormat="1" ht="15" customHeight="1" x14ac:dyDescent="0.25">
      <c r="C19" s="72"/>
      <c r="D19" s="72">
        <v>3</v>
      </c>
      <c r="E19" s="72">
        <v>1</v>
      </c>
      <c r="F19" s="72">
        <v>1</v>
      </c>
      <c r="G19" s="72">
        <v>1</v>
      </c>
      <c r="H19" s="72">
        <v>2</v>
      </c>
      <c r="I19" s="72">
        <v>5</v>
      </c>
      <c r="J19" s="72"/>
      <c r="K19" s="72"/>
      <c r="L19" s="72"/>
      <c r="M19" s="72"/>
      <c r="N19" s="72" t="s">
        <v>107</v>
      </c>
      <c r="O19" s="72" t="s">
        <v>48</v>
      </c>
      <c r="P19" s="74">
        <v>0</v>
      </c>
      <c r="Q19" s="74">
        <v>0</v>
      </c>
      <c r="R19" s="74">
        <v>0</v>
      </c>
      <c r="S19" s="73">
        <v>111000</v>
      </c>
      <c r="T19" s="73">
        <v>2471935</v>
      </c>
      <c r="U19" s="73">
        <v>29957</v>
      </c>
      <c r="V19" s="73">
        <v>2441978</v>
      </c>
      <c r="W19" s="73">
        <v>-2441978</v>
      </c>
      <c r="X19" s="25" t="s">
        <v>107</v>
      </c>
      <c r="Y19" s="70">
        <v>2471935</v>
      </c>
      <c r="Z19" s="76">
        <f t="shared" si="0"/>
        <v>29957</v>
      </c>
    </row>
    <row r="20" spans="3:26" s="70" customFormat="1" ht="15" customHeight="1" x14ac:dyDescent="0.25">
      <c r="C20" s="72"/>
      <c r="D20" s="72">
        <v>3</v>
      </c>
      <c r="E20" s="72">
        <v>1</v>
      </c>
      <c r="F20" s="72">
        <v>1</v>
      </c>
      <c r="G20" s="72">
        <v>1</v>
      </c>
      <c r="H20" s="72">
        <v>2</v>
      </c>
      <c r="I20" s="72">
        <v>5</v>
      </c>
      <c r="J20" s="72">
        <v>2</v>
      </c>
      <c r="K20" s="72"/>
      <c r="L20" s="72"/>
      <c r="M20" s="72"/>
      <c r="N20" s="72" t="s">
        <v>108</v>
      </c>
      <c r="O20" s="72" t="s">
        <v>49</v>
      </c>
      <c r="P20" s="74">
        <v>0</v>
      </c>
      <c r="Q20" s="74">
        <v>0</v>
      </c>
      <c r="R20" s="74">
        <v>0</v>
      </c>
      <c r="S20" s="73">
        <v>111000</v>
      </c>
      <c r="T20" s="73">
        <v>2471935</v>
      </c>
      <c r="U20" s="73">
        <v>29957</v>
      </c>
      <c r="V20" s="73">
        <v>2441978</v>
      </c>
      <c r="W20" s="73">
        <v>-2441978</v>
      </c>
      <c r="X20" s="25" t="s">
        <v>108</v>
      </c>
      <c r="Y20" s="70">
        <v>4758020</v>
      </c>
      <c r="Z20" s="76">
        <f t="shared" si="0"/>
        <v>2316042</v>
      </c>
    </row>
    <row r="21" spans="3:26" s="70" customFormat="1" ht="15" customHeight="1" x14ac:dyDescent="0.25">
      <c r="C21" s="72"/>
      <c r="D21" s="72">
        <v>3</v>
      </c>
      <c r="E21" s="72">
        <v>1</v>
      </c>
      <c r="F21" s="72">
        <v>1</v>
      </c>
      <c r="G21" s="72">
        <v>1</v>
      </c>
      <c r="H21" s="72">
        <v>2</v>
      </c>
      <c r="I21" s="72">
        <v>5</v>
      </c>
      <c r="J21" s="72">
        <v>2</v>
      </c>
      <c r="K21" s="72">
        <v>4</v>
      </c>
      <c r="L21" s="72"/>
      <c r="M21" s="72"/>
      <c r="N21" s="72" t="s">
        <v>109</v>
      </c>
      <c r="O21" s="72" t="s">
        <v>50</v>
      </c>
      <c r="P21" s="74">
        <v>0</v>
      </c>
      <c r="Q21" s="74">
        <v>0</v>
      </c>
      <c r="R21" s="74">
        <v>0</v>
      </c>
      <c r="S21" s="73">
        <v>5000</v>
      </c>
      <c r="T21" s="73">
        <v>114000</v>
      </c>
      <c r="U21" s="74">
        <v>0</v>
      </c>
      <c r="V21" s="73">
        <v>114000</v>
      </c>
      <c r="W21" s="73">
        <v>-114000</v>
      </c>
      <c r="X21" s="25" t="s">
        <v>109</v>
      </c>
      <c r="Y21" s="70">
        <v>197000</v>
      </c>
      <c r="Z21" s="76">
        <f t="shared" si="0"/>
        <v>83000</v>
      </c>
    </row>
    <row r="22" spans="3:26" s="70" customFormat="1" ht="15" customHeight="1" x14ac:dyDescent="0.25">
      <c r="C22" s="72"/>
      <c r="D22" s="72">
        <v>3</v>
      </c>
      <c r="E22" s="72">
        <v>1</v>
      </c>
      <c r="F22" s="72">
        <v>1</v>
      </c>
      <c r="G22" s="72">
        <v>1</v>
      </c>
      <c r="H22" s="72">
        <v>2</v>
      </c>
      <c r="I22" s="72">
        <v>5</v>
      </c>
      <c r="J22" s="72">
        <v>2</v>
      </c>
      <c r="K22" s="72">
        <v>4</v>
      </c>
      <c r="L22" s="72">
        <v>7</v>
      </c>
      <c r="M22" s="72"/>
      <c r="N22" s="72" t="s">
        <v>110</v>
      </c>
      <c r="O22" s="72" t="s">
        <v>51</v>
      </c>
      <c r="P22" s="74">
        <v>0</v>
      </c>
      <c r="Q22" s="74">
        <v>0</v>
      </c>
      <c r="R22" s="74">
        <v>0</v>
      </c>
      <c r="S22" s="73">
        <v>5000</v>
      </c>
      <c r="T22" s="73">
        <v>114000</v>
      </c>
      <c r="U22" s="74">
        <v>0</v>
      </c>
      <c r="V22" s="73">
        <v>114000</v>
      </c>
      <c r="W22" s="73">
        <v>-114000</v>
      </c>
      <c r="X22" s="25" t="s">
        <v>110</v>
      </c>
      <c r="Y22" s="70">
        <v>197000</v>
      </c>
      <c r="Z22" s="76">
        <f t="shared" si="0"/>
        <v>83000</v>
      </c>
    </row>
    <row r="23" spans="3:26" s="70" customFormat="1" ht="15" customHeight="1" x14ac:dyDescent="0.25">
      <c r="C23" s="72"/>
      <c r="D23" s="72">
        <v>3</v>
      </c>
      <c r="E23" s="72">
        <v>1</v>
      </c>
      <c r="F23" s="72">
        <v>1</v>
      </c>
      <c r="G23" s="72">
        <v>1</v>
      </c>
      <c r="H23" s="72">
        <v>2</v>
      </c>
      <c r="I23" s="72">
        <v>5</v>
      </c>
      <c r="J23" s="72">
        <v>2</v>
      </c>
      <c r="K23" s="72">
        <v>4</v>
      </c>
      <c r="L23" s="72">
        <v>7</v>
      </c>
      <c r="M23" s="72">
        <v>9</v>
      </c>
      <c r="N23" s="72" t="s">
        <v>111</v>
      </c>
      <c r="O23" s="72" t="s">
        <v>52</v>
      </c>
      <c r="P23" s="74">
        <v>0</v>
      </c>
      <c r="Q23" s="74">
        <v>0</v>
      </c>
      <c r="R23" s="74">
        <v>0</v>
      </c>
      <c r="S23" s="73">
        <v>5000</v>
      </c>
      <c r="T23" s="73">
        <v>114000</v>
      </c>
      <c r="U23" s="74">
        <v>0</v>
      </c>
      <c r="V23" s="73">
        <v>114000</v>
      </c>
      <c r="W23" s="73">
        <v>-114000</v>
      </c>
      <c r="X23" s="25" t="s">
        <v>111</v>
      </c>
      <c r="Y23" s="70">
        <v>114000</v>
      </c>
      <c r="Z23" s="76">
        <f t="shared" si="0"/>
        <v>0</v>
      </c>
    </row>
    <row r="24" spans="3:26" s="70" customFormat="1" ht="15" customHeight="1" x14ac:dyDescent="0.25">
      <c r="C24" s="72"/>
      <c r="D24" s="72">
        <v>3</v>
      </c>
      <c r="E24" s="72">
        <v>1</v>
      </c>
      <c r="F24" s="72">
        <v>1</v>
      </c>
      <c r="G24" s="72">
        <v>1</v>
      </c>
      <c r="H24" s="72">
        <v>2</v>
      </c>
      <c r="I24" s="72">
        <v>5</v>
      </c>
      <c r="J24" s="72">
        <v>2</v>
      </c>
      <c r="K24" s="72">
        <v>8</v>
      </c>
      <c r="L24" s="72"/>
      <c r="M24" s="72"/>
      <c r="N24" s="72" t="s">
        <v>112</v>
      </c>
      <c r="O24" s="72" t="s">
        <v>53</v>
      </c>
      <c r="P24" s="74">
        <v>0</v>
      </c>
      <c r="Q24" s="74">
        <v>0</v>
      </c>
      <c r="R24" s="74">
        <v>0</v>
      </c>
      <c r="S24" s="73">
        <v>106000</v>
      </c>
      <c r="T24" s="73">
        <v>2357935</v>
      </c>
      <c r="U24" s="73">
        <v>29957</v>
      </c>
      <c r="V24" s="73">
        <v>2327978</v>
      </c>
      <c r="W24" s="73">
        <v>-2327978</v>
      </c>
      <c r="X24" s="25" t="s">
        <v>112</v>
      </c>
      <c r="Y24" s="70">
        <v>2357935</v>
      </c>
      <c r="Z24" s="76">
        <f t="shared" si="0"/>
        <v>29957</v>
      </c>
    </row>
    <row r="25" spans="3:26" s="70" customFormat="1" ht="15" customHeight="1" x14ac:dyDescent="0.25">
      <c r="C25" s="72"/>
      <c r="D25" s="72">
        <v>3</v>
      </c>
      <c r="E25" s="72">
        <v>1</v>
      </c>
      <c r="F25" s="72">
        <v>1</v>
      </c>
      <c r="G25" s="72">
        <v>1</v>
      </c>
      <c r="H25" s="72">
        <v>2</v>
      </c>
      <c r="I25" s="72">
        <v>5</v>
      </c>
      <c r="J25" s="72">
        <v>2</v>
      </c>
      <c r="K25" s="72">
        <v>8</v>
      </c>
      <c r="L25" s="72">
        <v>9</v>
      </c>
      <c r="M25" s="72"/>
      <c r="N25" s="72" t="s">
        <v>113</v>
      </c>
      <c r="O25" s="72" t="s">
        <v>54</v>
      </c>
      <c r="P25" s="74">
        <v>0</v>
      </c>
      <c r="Q25" s="74">
        <v>0</v>
      </c>
      <c r="R25" s="74">
        <v>0</v>
      </c>
      <c r="S25" s="73">
        <v>106000</v>
      </c>
      <c r="T25" s="73">
        <v>2357935</v>
      </c>
      <c r="U25" s="73">
        <v>29957</v>
      </c>
      <c r="V25" s="73">
        <v>2327978</v>
      </c>
      <c r="W25" s="73">
        <v>-2327978</v>
      </c>
      <c r="X25" s="25" t="s">
        <v>113</v>
      </c>
      <c r="Y25" s="70">
        <v>2357935</v>
      </c>
      <c r="Z25" s="76">
        <f t="shared" si="0"/>
        <v>29957</v>
      </c>
    </row>
    <row r="26" spans="3:26" s="70" customFormat="1" ht="15" customHeight="1" x14ac:dyDescent="0.25">
      <c r="C26" s="72"/>
      <c r="D26" s="72">
        <v>3</v>
      </c>
      <c r="E26" s="72">
        <v>1</v>
      </c>
      <c r="F26" s="72">
        <v>1</v>
      </c>
      <c r="G26" s="72">
        <v>1</v>
      </c>
      <c r="H26" s="72">
        <v>2</v>
      </c>
      <c r="I26" s="72">
        <v>5</v>
      </c>
      <c r="J26" s="72">
        <v>2</v>
      </c>
      <c r="K26" s="72">
        <v>8</v>
      </c>
      <c r="L26" s="72">
        <v>9</v>
      </c>
      <c r="M26" s="72">
        <v>1</v>
      </c>
      <c r="N26" s="72" t="s">
        <v>114</v>
      </c>
      <c r="O26" s="72" t="s">
        <v>55</v>
      </c>
      <c r="P26" s="74">
        <v>0</v>
      </c>
      <c r="Q26" s="74">
        <v>0</v>
      </c>
      <c r="R26" s="74">
        <v>0</v>
      </c>
      <c r="S26" s="73">
        <v>106000</v>
      </c>
      <c r="T26" s="73">
        <v>2357935</v>
      </c>
      <c r="U26" s="73">
        <v>29957</v>
      </c>
      <c r="V26" s="73">
        <v>2327978</v>
      </c>
      <c r="W26" s="73">
        <v>-2327978</v>
      </c>
      <c r="X26" s="25" t="s">
        <v>114</v>
      </c>
      <c r="Y26" s="70">
        <v>4561020</v>
      </c>
      <c r="Z26" s="76">
        <f t="shared" si="0"/>
        <v>2233042</v>
      </c>
    </row>
    <row r="27" spans="3:26" s="70" customFormat="1" ht="15" customHeight="1" x14ac:dyDescent="0.25">
      <c r="C27" s="72"/>
      <c r="D27" s="72">
        <v>3</v>
      </c>
      <c r="E27" s="72">
        <v>1</v>
      </c>
      <c r="F27" s="72">
        <v>1</v>
      </c>
      <c r="G27" s="72">
        <v>1</v>
      </c>
      <c r="H27" s="72">
        <v>2</v>
      </c>
      <c r="I27" s="72">
        <v>6</v>
      </c>
      <c r="J27" s="72"/>
      <c r="K27" s="72"/>
      <c r="L27" s="72"/>
      <c r="M27" s="72"/>
      <c r="N27" s="72" t="s">
        <v>115</v>
      </c>
      <c r="O27" s="72" t="s">
        <v>56</v>
      </c>
      <c r="P27" s="73">
        <v>4600000000</v>
      </c>
      <c r="Q27" s="73">
        <v>-4600000000</v>
      </c>
      <c r="R27" s="74">
        <v>0</v>
      </c>
      <c r="S27" s="74">
        <v>0</v>
      </c>
      <c r="T27" s="74">
        <v>0</v>
      </c>
      <c r="U27" s="74">
        <v>0</v>
      </c>
      <c r="V27" s="74">
        <v>0</v>
      </c>
      <c r="W27" s="74">
        <v>0</v>
      </c>
      <c r="X27" s="25" t="s">
        <v>115</v>
      </c>
      <c r="Y27" s="70">
        <v>0</v>
      </c>
      <c r="Z27" s="76">
        <f t="shared" si="0"/>
        <v>0</v>
      </c>
    </row>
    <row r="28" spans="3:26" s="70" customFormat="1" ht="15" customHeight="1" x14ac:dyDescent="0.25">
      <c r="C28" s="72"/>
      <c r="D28" s="72">
        <v>3</v>
      </c>
      <c r="E28" s="72">
        <v>1</v>
      </c>
      <c r="F28" s="72">
        <v>1</v>
      </c>
      <c r="G28" s="72">
        <v>2</v>
      </c>
      <c r="H28" s="72"/>
      <c r="I28" s="72"/>
      <c r="J28" s="72"/>
      <c r="K28" s="72"/>
      <c r="L28" s="72"/>
      <c r="M28" s="72"/>
      <c r="N28" s="72" t="s">
        <v>81</v>
      </c>
      <c r="O28" s="72" t="s">
        <v>57</v>
      </c>
      <c r="P28" s="73">
        <v>33554000000</v>
      </c>
      <c r="Q28" s="74">
        <v>0</v>
      </c>
      <c r="R28" s="73">
        <v>33554000000</v>
      </c>
      <c r="S28" s="73">
        <v>23737.56</v>
      </c>
      <c r="T28" s="73">
        <v>1557402353.6600001</v>
      </c>
      <c r="U28" s="73">
        <v>18815543</v>
      </c>
      <c r="V28" s="73">
        <v>1538586810.6600001</v>
      </c>
      <c r="W28" s="73">
        <v>32015413189.34</v>
      </c>
      <c r="X28" s="25" t="s">
        <v>81</v>
      </c>
      <c r="Y28" s="70">
        <v>1538586810.6600001</v>
      </c>
      <c r="Z28" s="76">
        <f t="shared" si="0"/>
        <v>0</v>
      </c>
    </row>
    <row r="29" spans="3:26" s="70" customFormat="1" ht="15" customHeight="1" x14ac:dyDescent="0.25">
      <c r="C29" s="72"/>
      <c r="D29" s="72">
        <v>3</v>
      </c>
      <c r="E29" s="72">
        <v>1</v>
      </c>
      <c r="F29" s="72">
        <v>1</v>
      </c>
      <c r="G29" s="72">
        <v>2</v>
      </c>
      <c r="H29" s="72">
        <v>2</v>
      </c>
      <c r="I29" s="72"/>
      <c r="J29" s="72"/>
      <c r="K29" s="72"/>
      <c r="L29" s="72"/>
      <c r="M29" s="72"/>
      <c r="N29" s="72" t="s">
        <v>82</v>
      </c>
      <c r="O29" s="72" t="s">
        <v>58</v>
      </c>
      <c r="P29" s="73">
        <v>33554000000</v>
      </c>
      <c r="Q29" s="74">
        <v>0</v>
      </c>
      <c r="R29" s="73">
        <v>33554000000</v>
      </c>
      <c r="S29" s="74">
        <v>0</v>
      </c>
      <c r="T29" s="74">
        <v>0</v>
      </c>
      <c r="U29" s="74">
        <v>0</v>
      </c>
      <c r="V29" s="74">
        <v>0</v>
      </c>
      <c r="W29" s="73">
        <v>33554000000</v>
      </c>
      <c r="X29" s="25" t="s">
        <v>82</v>
      </c>
      <c r="Y29" s="70">
        <v>0</v>
      </c>
      <c r="Z29" s="76">
        <f t="shared" si="0"/>
        <v>0</v>
      </c>
    </row>
    <row r="30" spans="3:26" s="70" customFormat="1" ht="15" customHeight="1" x14ac:dyDescent="0.25">
      <c r="C30" s="72"/>
      <c r="D30" s="72">
        <v>3</v>
      </c>
      <c r="E30" s="72">
        <v>1</v>
      </c>
      <c r="F30" s="72">
        <v>1</v>
      </c>
      <c r="G30" s="72">
        <v>2</v>
      </c>
      <c r="H30" s="72">
        <v>5</v>
      </c>
      <c r="I30" s="72"/>
      <c r="J30" s="72"/>
      <c r="K30" s="72"/>
      <c r="L30" s="72"/>
      <c r="M30" s="72"/>
      <c r="N30" s="72" t="s">
        <v>83</v>
      </c>
      <c r="O30" s="72" t="s">
        <v>59</v>
      </c>
      <c r="P30" s="74">
        <v>0</v>
      </c>
      <c r="Q30" s="74">
        <v>0</v>
      </c>
      <c r="R30" s="74">
        <v>0</v>
      </c>
      <c r="S30" s="73">
        <v>23737.56</v>
      </c>
      <c r="T30" s="73">
        <v>177741.46</v>
      </c>
      <c r="U30" s="74">
        <v>0</v>
      </c>
      <c r="V30" s="73">
        <v>177741.46</v>
      </c>
      <c r="W30" s="73">
        <v>-177741.46</v>
      </c>
      <c r="X30" s="25" t="s">
        <v>83</v>
      </c>
      <c r="Y30" s="70">
        <v>177741.46</v>
      </c>
      <c r="Z30" s="76">
        <f t="shared" si="0"/>
        <v>0</v>
      </c>
    </row>
    <row r="31" spans="3:26" s="70" customFormat="1" ht="15" customHeight="1" x14ac:dyDescent="0.25">
      <c r="C31" s="72"/>
      <c r="D31" s="72">
        <v>3</v>
      </c>
      <c r="E31" s="72">
        <v>1</v>
      </c>
      <c r="F31" s="72">
        <v>1</v>
      </c>
      <c r="G31" s="72">
        <v>2</v>
      </c>
      <c r="H31" s="72">
        <v>5</v>
      </c>
      <c r="I31" s="72">
        <v>1</v>
      </c>
      <c r="J31" s="72"/>
      <c r="K31" s="72"/>
      <c r="L31" s="72"/>
      <c r="M31" s="72"/>
      <c r="N31" s="72" t="s">
        <v>116</v>
      </c>
      <c r="O31" s="72" t="s">
        <v>60</v>
      </c>
      <c r="P31" s="74">
        <v>0</v>
      </c>
      <c r="Q31" s="74">
        <v>0</v>
      </c>
      <c r="R31" s="74">
        <v>0</v>
      </c>
      <c r="S31" s="73">
        <v>23737.56</v>
      </c>
      <c r="T31" s="73">
        <v>177741.46</v>
      </c>
      <c r="U31" s="74">
        <v>0</v>
      </c>
      <c r="V31" s="73">
        <v>177741.46</v>
      </c>
      <c r="W31" s="73">
        <v>-177741.46</v>
      </c>
      <c r="X31" s="25" t="s">
        <v>116</v>
      </c>
      <c r="Y31" s="70">
        <v>265013.52</v>
      </c>
      <c r="Z31" s="76">
        <f t="shared" si="0"/>
        <v>87272.060000000027</v>
      </c>
    </row>
    <row r="32" spans="3:26" s="70" customFormat="1" x14ac:dyDescent="0.25">
      <c r="C32" s="72"/>
      <c r="D32" s="72">
        <v>3</v>
      </c>
      <c r="E32" s="72">
        <v>1</v>
      </c>
      <c r="F32" s="72">
        <v>1</v>
      </c>
      <c r="G32" s="72">
        <v>2</v>
      </c>
      <c r="H32" s="72">
        <v>5</v>
      </c>
      <c r="I32" s="72">
        <v>1</v>
      </c>
      <c r="J32" s="72">
        <v>2</v>
      </c>
      <c r="K32" s="72"/>
      <c r="L32" s="72"/>
      <c r="M32" s="72"/>
      <c r="N32" s="72" t="s">
        <v>117</v>
      </c>
      <c r="O32" s="72" t="s">
        <v>61</v>
      </c>
      <c r="P32" s="74">
        <v>0</v>
      </c>
      <c r="Q32" s="74">
        <v>0</v>
      </c>
      <c r="R32" s="74">
        <v>0</v>
      </c>
      <c r="S32" s="73">
        <v>23737.56</v>
      </c>
      <c r="T32" s="73">
        <v>177741.46</v>
      </c>
      <c r="U32" s="74">
        <v>0</v>
      </c>
      <c r="V32" s="73">
        <v>177741.46</v>
      </c>
      <c r="W32" s="73">
        <v>-177741.46</v>
      </c>
      <c r="X32" s="25" t="s">
        <v>117</v>
      </c>
      <c r="Y32" s="70">
        <v>265013.52</v>
      </c>
      <c r="Z32" s="76">
        <f t="shared" si="0"/>
        <v>87272.060000000027</v>
      </c>
    </row>
    <row r="33" spans="3:26" s="70" customFormat="1" ht="15" customHeight="1" x14ac:dyDescent="0.25">
      <c r="C33" s="72"/>
      <c r="D33" s="72">
        <v>3</v>
      </c>
      <c r="E33" s="72">
        <v>1</v>
      </c>
      <c r="F33" s="72">
        <v>1</v>
      </c>
      <c r="G33" s="72">
        <v>2</v>
      </c>
      <c r="H33" s="72">
        <v>5</v>
      </c>
      <c r="I33" s="72">
        <v>1</v>
      </c>
      <c r="J33" s="72">
        <v>2</v>
      </c>
      <c r="K33" s="72">
        <v>1</v>
      </c>
      <c r="L33" s="72"/>
      <c r="M33" s="72"/>
      <c r="N33" s="72" t="s">
        <v>118</v>
      </c>
      <c r="O33" s="72" t="s">
        <v>62</v>
      </c>
      <c r="P33" s="74">
        <v>0</v>
      </c>
      <c r="Q33" s="74">
        <v>0</v>
      </c>
      <c r="R33" s="74">
        <v>0</v>
      </c>
      <c r="S33" s="73">
        <v>23737.56</v>
      </c>
      <c r="T33" s="73">
        <v>177741.46</v>
      </c>
      <c r="U33" s="74">
        <v>0</v>
      </c>
      <c r="V33" s="73">
        <v>177741.46</v>
      </c>
      <c r="W33" s="73">
        <v>-177741.46</v>
      </c>
      <c r="X33" s="25" t="s">
        <v>118</v>
      </c>
      <c r="Y33" s="70">
        <v>265013.52</v>
      </c>
      <c r="Z33" s="76">
        <f t="shared" si="0"/>
        <v>87272.060000000027</v>
      </c>
    </row>
    <row r="34" spans="3:26" s="70" customFormat="1" ht="15" customHeight="1" x14ac:dyDescent="0.25">
      <c r="C34" s="72"/>
      <c r="D34" s="72">
        <v>3</v>
      </c>
      <c r="E34" s="72">
        <v>1</v>
      </c>
      <c r="F34" s="72">
        <v>1</v>
      </c>
      <c r="G34" s="72">
        <v>2</v>
      </c>
      <c r="H34" s="72">
        <v>13</v>
      </c>
      <c r="I34" s="72"/>
      <c r="J34" s="72"/>
      <c r="K34" s="72"/>
      <c r="L34" s="72"/>
      <c r="M34" s="72"/>
      <c r="N34" s="72" t="s">
        <v>119</v>
      </c>
      <c r="O34" s="72" t="s">
        <v>120</v>
      </c>
      <c r="P34" s="74">
        <v>0</v>
      </c>
      <c r="Q34" s="74">
        <v>0</v>
      </c>
      <c r="R34" s="74">
        <v>0</v>
      </c>
      <c r="S34" s="74">
        <v>0</v>
      </c>
      <c r="T34" s="73">
        <v>1557224612.2</v>
      </c>
      <c r="U34" s="73">
        <v>18815543</v>
      </c>
      <c r="V34" s="73">
        <v>1538409069.2</v>
      </c>
      <c r="W34" s="73">
        <v>-1538409069.2</v>
      </c>
      <c r="X34" s="25" t="s">
        <v>119</v>
      </c>
      <c r="Y34" s="70">
        <v>1538409069.2</v>
      </c>
      <c r="Z34" s="76">
        <f t="shared" si="0"/>
        <v>0</v>
      </c>
    </row>
    <row r="35" spans="3:26" s="70" customFormat="1" x14ac:dyDescent="0.25">
      <c r="C35" s="72"/>
      <c r="D35" s="72">
        <v>3</v>
      </c>
      <c r="E35" s="72">
        <v>1</v>
      </c>
      <c r="F35" s="72">
        <v>1</v>
      </c>
      <c r="G35" s="72">
        <v>2</v>
      </c>
      <c r="H35" s="72">
        <v>13</v>
      </c>
      <c r="I35" s="72">
        <v>1</v>
      </c>
      <c r="J35" s="72"/>
      <c r="K35" s="72"/>
      <c r="L35" s="72"/>
      <c r="M35" s="72"/>
      <c r="N35" s="72" t="s">
        <v>121</v>
      </c>
      <c r="O35" s="72" t="s">
        <v>122</v>
      </c>
      <c r="P35" s="74">
        <v>0</v>
      </c>
      <c r="Q35" s="74">
        <v>0</v>
      </c>
      <c r="R35" s="74">
        <v>0</v>
      </c>
      <c r="S35" s="74">
        <v>0</v>
      </c>
      <c r="T35" s="73">
        <v>1557224612.2</v>
      </c>
      <c r="U35" s="73">
        <v>18815543</v>
      </c>
      <c r="V35" s="73">
        <v>1538409069.2</v>
      </c>
      <c r="W35" s="73">
        <v>-1538409069.2</v>
      </c>
      <c r="X35" s="25" t="s">
        <v>121</v>
      </c>
      <c r="Y35">
        <v>1630903063.2</v>
      </c>
      <c r="Z35" s="76">
        <f t="shared" si="0"/>
        <v>92493994</v>
      </c>
    </row>
    <row r="36" spans="3:26" s="70" customFormat="1" ht="15" customHeight="1" x14ac:dyDescent="0.25">
      <c r="C36" s="72"/>
      <c r="D36" s="72">
        <v>3</v>
      </c>
      <c r="E36" s="72">
        <v>1</v>
      </c>
      <c r="F36" s="72">
        <v>1</v>
      </c>
      <c r="G36" s="72">
        <v>2</v>
      </c>
      <c r="H36" s="72">
        <v>13</v>
      </c>
      <c r="I36" s="72">
        <v>1</v>
      </c>
      <c r="J36" s="72">
        <v>1</v>
      </c>
      <c r="K36" s="72"/>
      <c r="L36" s="72"/>
      <c r="M36" s="72"/>
      <c r="N36" s="72" t="s">
        <v>123</v>
      </c>
      <c r="O36" s="72" t="s">
        <v>124</v>
      </c>
      <c r="P36" s="74">
        <v>0</v>
      </c>
      <c r="Q36" s="74">
        <v>0</v>
      </c>
      <c r="R36" s="74">
        <v>0</v>
      </c>
      <c r="S36" s="74">
        <v>0</v>
      </c>
      <c r="T36" s="73">
        <v>64987044</v>
      </c>
      <c r="U36" s="73">
        <v>18815543</v>
      </c>
      <c r="V36" s="73">
        <v>46171501</v>
      </c>
      <c r="W36" s="73">
        <v>-46171501</v>
      </c>
      <c r="X36" s="25" t="s">
        <v>123</v>
      </c>
      <c r="Y36">
        <v>46171501</v>
      </c>
      <c r="Z36" s="76">
        <f t="shared" si="0"/>
        <v>0</v>
      </c>
    </row>
    <row r="37" spans="3:26" s="70" customFormat="1" ht="15" customHeight="1" thickBot="1" x14ac:dyDescent="0.3">
      <c r="C37" s="72"/>
      <c r="D37" s="72">
        <v>3</v>
      </c>
      <c r="E37" s="72">
        <v>1</v>
      </c>
      <c r="F37" s="72">
        <v>1</v>
      </c>
      <c r="G37" s="72">
        <v>2</v>
      </c>
      <c r="H37" s="72">
        <v>13</v>
      </c>
      <c r="I37" s="72">
        <v>1</v>
      </c>
      <c r="J37" s="72">
        <v>3</v>
      </c>
      <c r="K37" s="72"/>
      <c r="L37" s="72"/>
      <c r="M37" s="72"/>
      <c r="N37" s="72" t="s">
        <v>125</v>
      </c>
      <c r="O37" s="72" t="s">
        <v>126</v>
      </c>
      <c r="P37" s="74">
        <v>0</v>
      </c>
      <c r="Q37" s="74">
        <v>0</v>
      </c>
      <c r="R37" s="74">
        <v>0</v>
      </c>
      <c r="S37" s="74">
        <v>0</v>
      </c>
      <c r="T37" s="73">
        <v>8691407</v>
      </c>
      <c r="U37" s="74">
        <v>0</v>
      </c>
      <c r="V37" s="73">
        <v>8691407</v>
      </c>
      <c r="W37" s="73">
        <v>-8691407</v>
      </c>
      <c r="X37" s="27" t="s">
        <v>125</v>
      </c>
      <c r="Y37">
        <v>8691407</v>
      </c>
      <c r="Z37" s="76">
        <f t="shared" si="0"/>
        <v>0</v>
      </c>
    </row>
    <row r="38" spans="3:26" s="70" customFormat="1" ht="15" customHeight="1" x14ac:dyDescent="0.25">
      <c r="C38" s="72"/>
      <c r="D38" s="72">
        <v>3</v>
      </c>
      <c r="E38" s="72">
        <v>1</v>
      </c>
      <c r="F38" s="72">
        <v>1</v>
      </c>
      <c r="G38" s="72">
        <v>2</v>
      </c>
      <c r="H38" s="72">
        <v>13</v>
      </c>
      <c r="I38" s="72">
        <v>1</v>
      </c>
      <c r="J38" s="72">
        <v>5</v>
      </c>
      <c r="K38" s="72"/>
      <c r="L38" s="72"/>
      <c r="M38" s="72"/>
      <c r="N38" s="72" t="s">
        <v>153</v>
      </c>
      <c r="O38" s="72" t="s">
        <v>150</v>
      </c>
      <c r="P38" s="74">
        <v>0</v>
      </c>
      <c r="Q38" s="74">
        <v>0</v>
      </c>
      <c r="R38" s="74">
        <v>0</v>
      </c>
      <c r="S38" s="74">
        <v>0</v>
      </c>
      <c r="T38" s="73">
        <v>1483546161.2</v>
      </c>
      <c r="U38" s="74">
        <v>0</v>
      </c>
      <c r="V38" s="73">
        <v>1483546161.2</v>
      </c>
      <c r="W38" s="73">
        <v>-1483546161.2</v>
      </c>
      <c r="Y38" s="70">
        <v>1483546161.2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enero</vt:lpstr>
      <vt:lpstr>Febrero</vt:lpstr>
      <vt:lpstr>Marzo</vt:lpstr>
      <vt:lpstr>Abril</vt:lpstr>
      <vt:lpstr>Mayo</vt:lpstr>
      <vt:lpstr>diciembre</vt:lpstr>
      <vt:lpstr>junio</vt:lpstr>
      <vt:lpstr>julio</vt:lpstr>
      <vt:lpstr>Agosto</vt:lpstr>
      <vt:lpstr>Septiembre</vt:lpstr>
      <vt:lpstr>Octubre</vt:lpstr>
      <vt:lpstr>Noviembre</vt:lpstr>
      <vt:lpstr>general</vt:lpstr>
      <vt:lpstr>RESUMEN</vt:lpstr>
      <vt:lpstr>Hoja2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Lisbett Rocio Casagua Lopez</dc:creator>
  <cp:lastModifiedBy>Lisbett Rocio Casagua Lopez</cp:lastModifiedBy>
  <dcterms:created xsi:type="dcterms:W3CDTF">2020-03-02T19:27:04Z</dcterms:created>
  <dcterms:modified xsi:type="dcterms:W3CDTF">2021-02-01T15:26:29Z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