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asquezf\OneDrive - Instituto Nacional de Vigilancia de Medicamentos y Alimentos\Informes presupuesto y financiera\INFORME DE GESTIÓN 2022\Informe ejecución mensual 2022\"/>
    </mc:Choice>
  </mc:AlternateContent>
  <xr:revisionPtr revIDLastSave="0" documentId="13_ncr:1_{AE975DB1-0B9C-45F0-A6D6-13ED67EE3203}" xr6:coauthVersionLast="47" xr6:coauthVersionMax="47" xr10:uidLastSave="{00000000-0000-0000-0000-000000000000}"/>
  <bookViews>
    <workbookView xWindow="-120" yWindow="-120" windowWidth="21840" windowHeight="13140" firstSheet="2" activeTab="2" xr2:uid="{00000000-000D-0000-FFFF-FFFF00000000}"/>
  </bookViews>
  <sheets>
    <sheet name="FEBRERO " sheetId="4" state="hidden" r:id="rId1"/>
    <sheet name="ENERO " sheetId="3" state="hidden" r:id="rId2"/>
    <sheet name="Hoja1" sheetId="1" r:id="rId3"/>
  </sheets>
  <definedNames>
    <definedName name="_xlnm._FilterDatabase" localSheetId="2" hidden="1">Hoja1!$A$9:$V$43</definedName>
    <definedName name="_xlnm.Print_Area" localSheetId="2">Hoja1!$A$1:$V$35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32" i="1" l="1"/>
  <c r="V10" i="1"/>
  <c r="T43" i="1" l="1"/>
  <c r="V11" i="1" l="1"/>
  <c r="M15" i="1"/>
  <c r="V12" i="1" l="1"/>
  <c r="V20" i="1" l="1"/>
  <c r="V24" i="1"/>
  <c r="V25" i="1"/>
  <c r="V26" i="1"/>
  <c r="V33" i="1" l="1"/>
  <c r="V19" i="1"/>
  <c r="V18" i="1"/>
  <c r="V17" i="1"/>
  <c r="V15" i="1"/>
  <c r="V14" i="1"/>
  <c r="V22" i="1"/>
  <c r="V13" i="1"/>
  <c r="V21" i="1"/>
  <c r="A36" i="4"/>
  <c r="A35" i="4"/>
  <c r="A34" i="4"/>
  <c r="A33" i="4"/>
  <c r="A31" i="4"/>
  <c r="A32" i="4"/>
  <c r="A30" i="4" l="1"/>
  <c r="A29" i="4"/>
  <c r="A27" i="4"/>
  <c r="A26" i="4"/>
  <c r="A25" i="4"/>
  <c r="A24" i="4"/>
  <c r="A23" i="4"/>
  <c r="A22" i="4"/>
  <c r="A21" i="4"/>
  <c r="A20" i="4"/>
  <c r="A19" i="4"/>
  <c r="A18" i="4"/>
  <c r="A15" i="4"/>
  <c r="A16" i="4"/>
  <c r="A14" i="4"/>
  <c r="A13" i="4"/>
  <c r="A12" i="4"/>
  <c r="A9" i="4"/>
  <c r="A10" i="4"/>
  <c r="A11" i="4"/>
  <c r="A8" i="4"/>
  <c r="A6" i="4"/>
  <c r="A5" i="4"/>
  <c r="A4" i="4"/>
  <c r="A3" i="4"/>
  <c r="A7" i="4"/>
  <c r="A17" i="4"/>
  <c r="A28" i="4"/>
</calcChain>
</file>

<file path=xl/sharedStrings.xml><?xml version="1.0" encoding="utf-8"?>
<sst xmlns="http://schemas.openxmlformats.org/spreadsheetml/2006/main" count="564" uniqueCount="127">
  <si>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</si>
  <si>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</si>
  <si>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</si>
  <si>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</si>
  <si>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</si>
  <si>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</si>
  <si>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</si>
  <si>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</si>
  <si>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</si>
  <si>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</si>
  <si>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</si>
  <si>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</si>
  <si>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</si>
  <si>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</si>
  <si>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</si>
  <si>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</si>
  <si>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</si>
  <si>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</si>
  <si>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</si>
  <si>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3</t>
  </si>
  <si>
    <t>RECURSOS PROPIOS DE ESTABLECIMIENTOS PÚBLICOS</t>
  </si>
  <si>
    <t>1</t>
  </si>
  <si>
    <t>01</t>
  </si>
  <si>
    <t>INGRESOS CORRIENTES</t>
  </si>
  <si>
    <t>02</t>
  </si>
  <si>
    <t>INGRESOS NO TRIBUTARIOS</t>
  </si>
  <si>
    <t>2</t>
  </si>
  <si>
    <t>TASAS Y DERECHOS ADMINISTRATIVOS</t>
  </si>
  <si>
    <t>25</t>
  </si>
  <si>
    <t>EXPEDICIÓN DE INFORMACIÓN NO SUJETA A RESERVA LEGAL</t>
  </si>
  <si>
    <t>29</t>
  </si>
  <si>
    <t>EXPEDICIÓN DE REGISTROS SANITARIOS</t>
  </si>
  <si>
    <t>30</t>
  </si>
  <si>
    <t>RENOVACIÓN DE LA CAPACIDAD DE LABORATORIOS</t>
  </si>
  <si>
    <t>31</t>
  </si>
  <si>
    <t>REALIZACIÓN DE EXÁMENES DE LABORATORIO</t>
  </si>
  <si>
    <t>32</t>
  </si>
  <si>
    <t>EXPEDICIÓN DE CERTIFICADOS DE REGISTRO SANITARIO</t>
  </si>
  <si>
    <t>MULTAS, SANCIONES E INTERESES DE MORA</t>
  </si>
  <si>
    <t>MULTAS Y SANCIONES</t>
  </si>
  <si>
    <t>05</t>
  </si>
  <si>
    <t>SANCIONES ADMINISTRATIVAS</t>
  </si>
  <si>
    <t>INTERESES DE MORA</t>
  </si>
  <si>
    <t>5</t>
  </si>
  <si>
    <t>VENTA DE BIENES Y SERVICIOS</t>
  </si>
  <si>
    <t>VENTAS INCIDENTALES DE ESTABLECIMIENTO NO DE MERCADO</t>
  </si>
  <si>
    <t>04</t>
  </si>
  <si>
    <t>PRODUCTOS METÁLICOS, MAQUINARIA Y EQUIPO</t>
  </si>
  <si>
    <t>7</t>
  </si>
  <si>
    <t>EQUIPO Y APARATOS DE RADIO, TELEVISIÓN Y COMUNICACIONES</t>
  </si>
  <si>
    <t>9</t>
  </si>
  <si>
    <t>TARJETAS CON BANDAS MAGNÉTICAS O PLAQUETAS (CHIP)</t>
  </si>
  <si>
    <t>08</t>
  </si>
  <si>
    <t>SERVICIOS PRESTADOS A LAS EMPRESAS Y SERVICIOS DE PRODUCCIÓN</t>
  </si>
  <si>
    <t>OTROS SERVICIOS DE FABRICACIÓN; SERVICIOS DE EDICIÓN, IMPRESIÓN Y REPRODUCCIÓN; SERVICIOS DE RECUPERACIÓN DE MATERIALES</t>
  </si>
  <si>
    <t>SERVICIOS DE EDICIÓN, IMPRESIÓN Y REPRODUCCIÓN</t>
  </si>
  <si>
    <t>RECURSOS DE CAPITAL</t>
  </si>
  <si>
    <t>EXCEDENTES FINANCIEROS</t>
  </si>
  <si>
    <t>RENDIMIENTOS FINANCIEROS</t>
  </si>
  <si>
    <t>RECURSOS DE LA ENTIDAD</t>
  </si>
  <si>
    <t>DEPÓSITOS</t>
  </si>
  <si>
    <t>INTERESES SOBRE DEPÓSITOS EN INSTITUCIONES FINANCIERAS</t>
  </si>
  <si>
    <t>13</t>
  </si>
  <si>
    <t>REINTEGROS Y OTROS RECURSOS NO APROPIADOS</t>
  </si>
  <si>
    <t>REINTEGROS</t>
  </si>
  <si>
    <t>03</t>
  </si>
  <si>
    <t>REINTEGROS GASTOS DE FUNCIONAMIENTO</t>
  </si>
  <si>
    <t>RECURSOS NO APROPIADOS</t>
  </si>
  <si>
    <t>RECUPERACIONES</t>
  </si>
  <si>
    <t>APROVECHAMIENTOS</t>
  </si>
  <si>
    <t>3-1</t>
  </si>
  <si>
    <t>3-1-01</t>
  </si>
  <si>
    <t>3-1-01-1</t>
  </si>
  <si>
    <t>3-1-01-1-02</t>
  </si>
  <si>
    <t>3-1-01-1-02-2</t>
  </si>
  <si>
    <t>3-1-01-1-02-2-29</t>
  </si>
  <si>
    <t>3-1-01-1-02-2-30</t>
  </si>
  <si>
    <t>3-1-01-1-02-2-31</t>
  </si>
  <si>
    <t>3-1-01-1-02-2-32</t>
  </si>
  <si>
    <t>3-1-01-1-02-3</t>
  </si>
  <si>
    <t>3-1-01-1-02-3-01</t>
  </si>
  <si>
    <t>3-1-01-1-02-3-01-05</t>
  </si>
  <si>
    <t>3-1-01-1-02-3-02</t>
  </si>
  <si>
    <t>3-1-01-1-02-5</t>
  </si>
  <si>
    <t>3-1-01-1-02-5-02</t>
  </si>
  <si>
    <t>3-1-01-2</t>
  </si>
  <si>
    <t>3-1-01-2-02</t>
  </si>
  <si>
    <t>3-1-01-2-05</t>
  </si>
  <si>
    <t>3-1-01-2-05-1</t>
  </si>
  <si>
    <t>3-1-01-2-05-1-02</t>
  </si>
  <si>
    <t>3-1-01-2-05-1-02-01</t>
  </si>
  <si>
    <t>Ejecución Presupuestal de Ingresos</t>
  </si>
  <si>
    <t>INSTITUTO NACIONAL DE VIGILANCIA DE MEDICAMENTOS Y ALIMENTOS - INVIMA</t>
  </si>
  <si>
    <t>Vigencia: 01-01-2021 al 31-12-2021</t>
  </si>
  <si>
    <t>Rubro</t>
  </si>
  <si>
    <t xml:space="preserve">PROGRAMACION </t>
  </si>
  <si>
    <t>EJECUCIÓN</t>
  </si>
  <si>
    <t>Vigencia: 01-01-2022 al 31-12-2022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</si>
  <si>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</si>
  <si>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</si>
  <si>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</si>
  <si>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</si>
  <si>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</si>
  <si>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</si>
  <si>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</si>
  <si>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</si>
  <si>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</si>
  <si>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</si>
  <si>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</si>
  <si>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</si>
  <si>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 xml:space="preserve">% EJECUCIÓN </t>
  </si>
  <si>
    <t>3-1-01-1-02-2-25</t>
  </si>
  <si>
    <t>3-1-01-1-02-5-02-04</t>
  </si>
  <si>
    <t>3-1-01-1-02-5-02-04-7-9</t>
  </si>
  <si>
    <t>3-1-01-1-02-5-02-08</t>
  </si>
  <si>
    <t>3-1-01-1-02-5-02-08-9</t>
  </si>
  <si>
    <t>3-1-01-1-02-5-02-08-9-1</t>
  </si>
  <si>
    <t>3-1-01-2-02-1</t>
  </si>
  <si>
    <t>ESTABLECIMIENTOS PÚBLICOS</t>
  </si>
  <si>
    <t>3-1-01-2-13</t>
  </si>
  <si>
    <t>3-1-01-2-13-1</t>
  </si>
  <si>
    <t>3-1-01-2-13-1-01</t>
  </si>
  <si>
    <t>REINTEGROS INCAPACIDADES</t>
  </si>
  <si>
    <t>3-1-01-2-13-2</t>
  </si>
  <si>
    <t>3-1-01-2-13-2-03</t>
  </si>
  <si>
    <t xml:space="preserve">RECAUDO EN EFECTIVO ACUMULADO </t>
  </si>
  <si>
    <t xml:space="preserve">RECAUDO EN EFECTIVO NETO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</si>
</sst>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6" formatCode="_(* #,##0_);_(* \(#,##0\);_(* &quot;-&quot;??_);_(@_)"/>
    <numFmt numFmtId="167" formatCode="&quot;$&quot;\ #,##0"/>
    <numFmt numFmtId="168" formatCode="_-* #,##0_-;\-* #,##0_-;_-* &quot;-&quot;??_-;_-@_-"/>
    <numFmt numFmtId="171" formatCode="_-&quot;$&quot;\ * #,##0_-;\-&quot;$&quot;\ * #,##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7"/>
      <color rgb="FFFFFFFF"/>
      <name val="Arial Narrow"/>
      <family val="2"/>
    </font>
    <font>
      <b/>
      <sz val="7"/>
      <color rgb="FF000000"/>
      <name val="Arial Narrow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2D77C2"/>
        <bgColor rgb="FF2D77C2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2D77C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3" fillId="0" borderId="0" xfId="1" applyNumberFormat="1" applyFont="1" applyFill="1" applyBorder="1" applyAlignment="1">
      <alignment horizontal="center"/>
    </xf>
    <xf numFmtId="9" fontId="3" fillId="0" borderId="0" xfId="2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0" xfId="3" applyFont="1" applyBorder="1" applyAlignment="1">
      <alignment vertical="top" wrapText="1"/>
    </xf>
    <xf numFmtId="0" fontId="3" fillId="0" borderId="0" xfId="3" applyFont="1"/>
    <xf numFmtId="0" fontId="7" fillId="0" borderId="0" xfId="3" applyFont="1" applyAlignment="1">
      <alignment vertical="top" wrapText="1" readingOrder="1"/>
    </xf>
    <xf numFmtId="0" fontId="6" fillId="7" borderId="9" xfId="3" applyFont="1" applyFill="1" applyBorder="1" applyAlignment="1">
      <alignment horizontal="center" wrapText="1" readingOrder="1"/>
    </xf>
    <xf numFmtId="0" fontId="7" fillId="8" borderId="0" xfId="3" applyFont="1" applyFill="1" applyAlignment="1">
      <alignment vertical="top" wrapText="1" readingOrder="1"/>
    </xf>
    <xf numFmtId="0" fontId="7" fillId="8" borderId="0" xfId="3" applyFont="1" applyFill="1" applyAlignment="1">
      <alignment horizontal="right" vertical="top" wrapText="1" readingOrder="1"/>
    </xf>
    <xf numFmtId="0" fontId="3" fillId="8" borderId="0" xfId="3" applyFont="1" applyFill="1"/>
    <xf numFmtId="0" fontId="7" fillId="0" borderId="0" xfId="3" applyFont="1" applyAlignment="1">
      <alignment horizontal="right" vertical="top" wrapText="1" readingOrder="1"/>
    </xf>
    <xf numFmtId="0" fontId="3" fillId="0" borderId="0" xfId="0" applyFont="1"/>
    <xf numFmtId="4" fontId="7" fillId="8" borderId="0" xfId="3" applyNumberFormat="1" applyFont="1" applyFill="1" applyAlignment="1">
      <alignment horizontal="right" vertical="top" wrapText="1" readingOrder="1"/>
    </xf>
    <xf numFmtId="4" fontId="7" fillId="0" borderId="0" xfId="3" applyNumberFormat="1" applyFont="1" applyAlignment="1">
      <alignment horizontal="right" vertical="top" wrapText="1" readingOrder="1"/>
    </xf>
    <xf numFmtId="0" fontId="3" fillId="0" borderId="0" xfId="0" applyFont="1" applyAlignment="1">
      <alignment horizontal="left"/>
    </xf>
    <xf numFmtId="168" fontId="3" fillId="0" borderId="0" xfId="1" applyNumberFormat="1" applyFont="1" applyFill="1" applyBorder="1" applyAlignment="1">
      <alignment horizontal="left"/>
    </xf>
    <xf numFmtId="168" fontId="3" fillId="0" borderId="0" xfId="1" applyNumberFormat="1" applyFont="1" applyFill="1" applyBorder="1" applyAlignment="1">
      <alignment horizont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right" vertical="top" wrapText="1" readingOrder="1"/>
    </xf>
    <xf numFmtId="4" fontId="7" fillId="0" borderId="0" xfId="0" applyNumberFormat="1" applyFont="1" applyAlignment="1">
      <alignment horizontal="right" vertical="top" wrapText="1" readingOrder="1"/>
    </xf>
    <xf numFmtId="44" fontId="3" fillId="0" borderId="0" xfId="4" applyFont="1" applyAlignment="1">
      <alignment horizontal="center"/>
    </xf>
    <xf numFmtId="0" fontId="6" fillId="7" borderId="9" xfId="0" applyFont="1" applyFill="1" applyBorder="1" applyAlignment="1">
      <alignment horizontal="center" wrapText="1" readingOrder="1"/>
    </xf>
    <xf numFmtId="166" fontId="2" fillId="4" borderId="13" xfId="1" applyNumberFormat="1" applyFont="1" applyFill="1" applyBorder="1" applyAlignment="1">
      <alignment horizontal="center" vertical="center" wrapText="1" readingOrder="1"/>
    </xf>
    <xf numFmtId="0" fontId="2" fillId="4" borderId="13" xfId="0" applyFont="1" applyFill="1" applyBorder="1" applyAlignment="1">
      <alignment horizontal="center" vertical="center" wrapText="1" readingOrder="1"/>
    </xf>
    <xf numFmtId="44" fontId="2" fillId="4" borderId="13" xfId="4" applyFont="1" applyFill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left" wrapText="1" readingOrder="1"/>
    </xf>
    <xf numFmtId="167" fontId="9" fillId="5" borderId="13" xfId="1" applyNumberFormat="1" applyFont="1" applyFill="1" applyBorder="1" applyAlignment="1">
      <alignment horizontal="right"/>
    </xf>
    <xf numFmtId="4" fontId="9" fillId="5" borderId="13" xfId="1" applyNumberFormat="1" applyFont="1" applyFill="1" applyBorder="1" applyAlignment="1">
      <alignment horizontal="right"/>
    </xf>
    <xf numFmtId="49" fontId="4" fillId="0" borderId="13" xfId="0" applyNumberFormat="1" applyFont="1" applyBorder="1" applyAlignment="1">
      <alignment horizontal="left" wrapText="1" readingOrder="1"/>
    </xf>
    <xf numFmtId="49" fontId="5" fillId="0" borderId="13" xfId="0" applyNumberFormat="1" applyFont="1" applyBorder="1" applyAlignment="1">
      <alignment horizontal="left" wrapText="1" readingOrder="1"/>
    </xf>
    <xf numFmtId="0" fontId="5" fillId="0" borderId="13" xfId="0" applyFont="1" applyBorder="1" applyAlignment="1">
      <alignment horizontal="left" wrapText="1" readingOrder="1"/>
    </xf>
    <xf numFmtId="0" fontId="4" fillId="5" borderId="13" xfId="0" applyFont="1" applyFill="1" applyBorder="1" applyAlignment="1">
      <alignment horizontal="left" wrapText="1" readingOrder="1"/>
    </xf>
    <xf numFmtId="0" fontId="4" fillId="9" borderId="13" xfId="0" applyFont="1" applyFill="1" applyBorder="1" applyAlignment="1">
      <alignment horizontal="left" wrapText="1" readingOrder="1"/>
    </xf>
    <xf numFmtId="167" fontId="9" fillId="9" borderId="13" xfId="1" applyNumberFormat="1" applyFont="1" applyFill="1" applyBorder="1" applyAlignment="1">
      <alignment horizontal="right"/>
    </xf>
    <xf numFmtId="167" fontId="9" fillId="10" borderId="13" xfId="1" applyNumberFormat="1" applyFont="1" applyFill="1" applyBorder="1" applyAlignment="1">
      <alignment horizontal="right"/>
    </xf>
    <xf numFmtId="4" fontId="9" fillId="10" borderId="13" xfId="1" applyNumberFormat="1" applyFont="1" applyFill="1" applyBorder="1" applyAlignment="1">
      <alignment horizontal="right"/>
    </xf>
    <xf numFmtId="0" fontId="5" fillId="5" borderId="13" xfId="0" applyFont="1" applyFill="1" applyBorder="1" applyAlignment="1">
      <alignment horizontal="left" wrapText="1" readingOrder="1"/>
    </xf>
    <xf numFmtId="0" fontId="2" fillId="9" borderId="13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0" borderId="13" xfId="0" applyFont="1" applyBorder="1" applyAlignment="1">
      <alignment horizontal="left"/>
    </xf>
    <xf numFmtId="167" fontId="9" fillId="11" borderId="13" xfId="1" applyNumberFormat="1" applyFont="1" applyFill="1" applyBorder="1" applyAlignment="1">
      <alignment horizontal="right"/>
    </xf>
    <xf numFmtId="4" fontId="9" fillId="9" borderId="13" xfId="1" applyNumberFormat="1" applyFont="1" applyFill="1" applyBorder="1" applyAlignment="1">
      <alignment horizontal="right"/>
    </xf>
    <xf numFmtId="0" fontId="9" fillId="9" borderId="13" xfId="1" applyNumberFormat="1" applyFont="1" applyFill="1" applyBorder="1" applyAlignment="1">
      <alignment horizontal="right"/>
    </xf>
    <xf numFmtId="0" fontId="9" fillId="5" borderId="13" xfId="1" applyNumberFormat="1" applyFont="1" applyFill="1" applyBorder="1" applyAlignment="1">
      <alignment horizontal="right"/>
    </xf>
    <xf numFmtId="49" fontId="2" fillId="0" borderId="14" xfId="0" applyNumberFormat="1" applyFont="1" applyBorder="1"/>
    <xf numFmtId="49" fontId="2" fillId="2" borderId="11" xfId="0" applyNumberFormat="1" applyFont="1" applyFill="1" applyBorder="1"/>
    <xf numFmtId="0" fontId="3" fillId="0" borderId="15" xfId="0" applyFont="1" applyBorder="1" applyAlignment="1">
      <alignment horizontal="left"/>
    </xf>
    <xf numFmtId="0" fontId="5" fillId="0" borderId="7" xfId="0" applyFont="1" applyBorder="1" applyAlignment="1">
      <alignment horizontal="left" wrapText="1" readingOrder="1"/>
    </xf>
    <xf numFmtId="167" fontId="9" fillId="5" borderId="7" xfId="1" applyNumberFormat="1" applyFont="1" applyFill="1" applyBorder="1" applyAlignment="1">
      <alignment horizontal="right"/>
    </xf>
    <xf numFmtId="0" fontId="9" fillId="5" borderId="7" xfId="1" applyNumberFormat="1" applyFont="1" applyFill="1" applyBorder="1" applyAlignment="1">
      <alignment horizontal="right"/>
    </xf>
    <xf numFmtId="9" fontId="9" fillId="5" borderId="8" xfId="2" applyFont="1" applyFill="1" applyBorder="1" applyAlignment="1">
      <alignment horizontal="right"/>
    </xf>
    <xf numFmtId="4" fontId="9" fillId="5" borderId="16" xfId="1" applyNumberFormat="1" applyFont="1" applyFill="1" applyBorder="1" applyAlignment="1">
      <alignment horizontal="right"/>
    </xf>
    <xf numFmtId="4" fontId="9" fillId="10" borderId="16" xfId="1" applyNumberFormat="1" applyFont="1" applyFill="1" applyBorder="1" applyAlignment="1">
      <alignment horizontal="right"/>
    </xf>
    <xf numFmtId="0" fontId="9" fillId="10" borderId="16" xfId="1" applyNumberFormat="1" applyFont="1" applyFill="1" applyBorder="1" applyAlignment="1">
      <alignment horizontal="right"/>
    </xf>
    <xf numFmtId="0" fontId="9" fillId="5" borderId="16" xfId="1" applyNumberFormat="1" applyFont="1" applyFill="1" applyBorder="1" applyAlignment="1">
      <alignment horizontal="right"/>
    </xf>
    <xf numFmtId="0" fontId="9" fillId="11" borderId="16" xfId="1" applyNumberFormat="1" applyFont="1" applyFill="1" applyBorder="1" applyAlignment="1">
      <alignment horizontal="right"/>
    </xf>
    <xf numFmtId="4" fontId="9" fillId="9" borderId="16" xfId="1" applyNumberFormat="1" applyFont="1" applyFill="1" applyBorder="1" applyAlignment="1">
      <alignment horizontal="right"/>
    </xf>
    <xf numFmtId="0" fontId="2" fillId="4" borderId="17" xfId="0" applyFont="1" applyFill="1" applyBorder="1" applyAlignment="1">
      <alignment horizontal="center" vertical="center" wrapText="1" readingOrder="1"/>
    </xf>
    <xf numFmtId="44" fontId="2" fillId="4" borderId="17" xfId="4" applyFont="1" applyFill="1" applyBorder="1" applyAlignment="1">
      <alignment horizontal="center" vertical="center" wrapText="1" readingOrder="1"/>
    </xf>
    <xf numFmtId="9" fontId="2" fillId="4" borderId="17" xfId="2" applyFont="1" applyFill="1" applyBorder="1" applyAlignment="1">
      <alignment horizontal="center" vertical="center" wrapText="1" readingOrder="1"/>
    </xf>
    <xf numFmtId="4" fontId="9" fillId="5" borderId="18" xfId="1" applyNumberFormat="1" applyFont="1" applyFill="1" applyBorder="1" applyAlignment="1">
      <alignment horizontal="right"/>
    </xf>
    <xf numFmtId="44" fontId="9" fillId="10" borderId="18" xfId="4" applyFont="1" applyFill="1" applyBorder="1" applyAlignment="1">
      <alignment horizontal="right"/>
    </xf>
    <xf numFmtId="44" fontId="9" fillId="5" borderId="5" xfId="4" applyFont="1" applyFill="1" applyBorder="1" applyAlignment="1">
      <alignment horizontal="right"/>
    </xf>
    <xf numFmtId="9" fontId="9" fillId="5" borderId="5" xfId="2" applyFont="1" applyFill="1" applyBorder="1" applyAlignment="1">
      <alignment horizontal="right"/>
    </xf>
    <xf numFmtId="44" fontId="9" fillId="10" borderId="5" xfId="4" applyFont="1" applyFill="1" applyBorder="1" applyAlignment="1">
      <alignment horizontal="right"/>
    </xf>
    <xf numFmtId="9" fontId="9" fillId="9" borderId="5" xfId="2" applyFont="1" applyFill="1" applyBorder="1" applyAlignment="1">
      <alignment horizontal="right"/>
    </xf>
    <xf numFmtId="44" fontId="9" fillId="11" borderId="5" xfId="4" applyFont="1" applyFill="1" applyBorder="1" applyAlignment="1">
      <alignment horizontal="right"/>
    </xf>
    <xf numFmtId="44" fontId="9" fillId="9" borderId="5" xfId="4" applyFont="1" applyFill="1" applyBorder="1" applyAlignment="1">
      <alignment horizontal="right"/>
    </xf>
    <xf numFmtId="43" fontId="2" fillId="4" borderId="17" xfId="1" applyFont="1" applyFill="1" applyBorder="1" applyAlignment="1">
      <alignment horizontal="center" vertical="center" wrapText="1" readingOrder="1"/>
    </xf>
    <xf numFmtId="43" fontId="9" fillId="5" borderId="7" xfId="1" applyFont="1" applyFill="1" applyBorder="1" applyAlignment="1">
      <alignment horizontal="right"/>
    </xf>
    <xf numFmtId="43" fontId="3" fillId="0" borderId="0" xfId="1" applyFont="1" applyAlignment="1">
      <alignment horizontal="center"/>
    </xf>
    <xf numFmtId="167" fontId="9" fillId="5" borderId="22" xfId="1" applyNumberFormat="1" applyFont="1" applyFill="1" applyBorder="1" applyAlignment="1">
      <alignment horizontal="right"/>
    </xf>
    <xf numFmtId="171" fontId="9" fillId="5" borderId="5" xfId="4" applyNumberFormat="1" applyFont="1" applyFill="1" applyBorder="1" applyAlignment="1">
      <alignment horizontal="right"/>
    </xf>
    <xf numFmtId="171" fontId="9" fillId="10" borderId="5" xfId="4" applyNumberFormat="1" applyFont="1" applyFill="1" applyBorder="1" applyAlignment="1">
      <alignment horizontal="right"/>
    </xf>
    <xf numFmtId="171" fontId="9" fillId="11" borderId="5" xfId="4" applyNumberFormat="1" applyFont="1" applyFill="1" applyBorder="1" applyAlignment="1">
      <alignment horizontal="right"/>
    </xf>
    <xf numFmtId="171" fontId="9" fillId="9" borderId="5" xfId="4" applyNumberFormat="1" applyFont="1" applyFill="1" applyBorder="1" applyAlignment="1">
      <alignment horizontal="right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6" borderId="13" xfId="0" applyNumberFormat="1" applyFont="1" applyFill="1" applyBorder="1" applyAlignment="1">
      <alignment horizontal="center" vertical="center" wrapText="1"/>
    </xf>
    <xf numFmtId="166" fontId="2" fillId="3" borderId="13" xfId="1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19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66" fontId="2" fillId="3" borderId="11" xfId="1" applyNumberFormat="1" applyFont="1" applyFill="1" applyBorder="1" applyAlignment="1">
      <alignment horizontal="center"/>
    </xf>
    <xf numFmtId="49" fontId="2" fillId="3" borderId="11" xfId="0" applyNumberFormat="1" applyFont="1" applyFill="1" applyBorder="1" applyAlignment="1">
      <alignment horizontal="center"/>
    </xf>
    <xf numFmtId="49" fontId="2" fillId="3" borderId="21" xfId="0" applyNumberFormat="1" applyFont="1" applyFill="1" applyBorder="1" applyAlignment="1">
      <alignment horizontal="center"/>
    </xf>
    <xf numFmtId="49" fontId="2" fillId="3" borderId="12" xfId="0" applyNumberFormat="1" applyFont="1" applyFill="1" applyBorder="1" applyAlignment="1">
      <alignment horizontal="center"/>
    </xf>
    <xf numFmtId="49" fontId="2" fillId="0" borderId="13" xfId="0" applyNumberFormat="1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/>
    </xf>
  </cellXfs>
  <cellStyles count="5">
    <cellStyle name="Millares" xfId="1" builtinId="3"/>
    <cellStyle name="Moneda" xfId="4" builtinId="4"/>
    <cellStyle name="Normal" xfId="0" builtinId="0"/>
    <cellStyle name="Normal 2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opLeftCell="L1" workbookViewId="0">
      <selection activeCell="R9" sqref="R9"/>
    </sheetView>
  </sheetViews>
  <sheetFormatPr baseColWidth="10" defaultColWidth="11.42578125" defaultRowHeight="15" x14ac:dyDescent="0.25"/>
  <cols>
    <col min="1" max="1" width="21.7109375" style="7" bestFit="1" customWidth="1"/>
    <col min="2" max="2" width="4.28515625" bestFit="1" customWidth="1"/>
    <col min="3" max="6" width="4.5703125" bestFit="1" customWidth="1"/>
    <col min="7" max="7" width="4.28515625" bestFit="1" customWidth="1"/>
    <col min="8" max="8" width="4.7109375" bestFit="1" customWidth="1"/>
    <col min="9" max="11" width="5" bestFit="1" customWidth="1"/>
    <col min="12" max="12" width="36.85546875" bestFit="1" customWidth="1"/>
    <col min="13" max="13" width="17.140625" customWidth="1"/>
    <col min="15" max="15" width="18.5703125" customWidth="1"/>
    <col min="16" max="16" width="14.5703125" customWidth="1"/>
    <col min="17" max="17" width="13.28515625" bestFit="1" customWidth="1"/>
    <col min="18" max="18" width="14.85546875" customWidth="1"/>
    <col min="19" max="19" width="13.5703125" bestFit="1" customWidth="1"/>
    <col min="20" max="20" width="14.7109375" bestFit="1" customWidth="1"/>
  </cols>
  <sheetData>
    <row r="1" spans="1:20" ht="37.5" x14ac:dyDescent="0.25"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7</v>
      </c>
      <c r="J1" s="24" t="s">
        <v>8</v>
      </c>
      <c r="K1" s="24" t="s">
        <v>9</v>
      </c>
      <c r="L1" s="24" t="s">
        <v>10</v>
      </c>
      <c r="M1" s="24" t="s">
        <v>11</v>
      </c>
      <c r="N1" s="24" t="s">
        <v>12</v>
      </c>
      <c r="O1" s="24" t="s">
        <v>13</v>
      </c>
      <c r="P1" s="24" t="s">
        <v>14</v>
      </c>
      <c r="Q1" s="24" t="s">
        <v>15</v>
      </c>
      <c r="R1" s="24" t="s">
        <v>16</v>
      </c>
      <c r="S1" s="24" t="s">
        <v>17</v>
      </c>
      <c r="T1" s="24" t="s">
        <v>18</v>
      </c>
    </row>
    <row r="2" spans="1:20" ht="18" x14ac:dyDescent="0.25">
      <c r="A2" s="19">
        <v>3</v>
      </c>
      <c r="B2" s="20" t="s">
        <v>19</v>
      </c>
      <c r="C2" s="20"/>
      <c r="D2" s="20"/>
      <c r="E2" s="20"/>
      <c r="F2" s="20"/>
      <c r="G2" s="20"/>
      <c r="H2" s="20"/>
      <c r="I2" s="20"/>
      <c r="J2" s="20"/>
      <c r="K2" s="20"/>
      <c r="L2" s="20" t="s">
        <v>20</v>
      </c>
      <c r="M2" s="22">
        <v>230762784988</v>
      </c>
      <c r="N2" s="21">
        <v>0</v>
      </c>
      <c r="O2" s="22">
        <v>230762784988</v>
      </c>
      <c r="P2" s="22">
        <v>2832691712.48</v>
      </c>
      <c r="Q2" s="22">
        <v>12401177324.120001</v>
      </c>
      <c r="R2" s="22">
        <v>119197723</v>
      </c>
      <c r="S2" s="22">
        <v>12281979601.120001</v>
      </c>
      <c r="T2" s="22">
        <v>218480805386.88</v>
      </c>
    </row>
    <row r="3" spans="1:20" ht="18" x14ac:dyDescent="0.25">
      <c r="A3" s="18" t="str">
        <f>CONCATENATE(B3&amp; "-",C3,)</f>
        <v>3-1</v>
      </c>
      <c r="B3" s="20" t="s">
        <v>19</v>
      </c>
      <c r="C3" s="20" t="s">
        <v>21</v>
      </c>
      <c r="D3" s="20"/>
      <c r="E3" s="20"/>
      <c r="F3" s="20"/>
      <c r="G3" s="20"/>
      <c r="H3" s="20"/>
      <c r="I3" s="20"/>
      <c r="J3" s="20"/>
      <c r="K3" s="20"/>
      <c r="L3" s="20" t="s">
        <v>20</v>
      </c>
      <c r="M3" s="22">
        <v>230762784988</v>
      </c>
      <c r="N3" s="21">
        <v>0</v>
      </c>
      <c r="O3" s="22">
        <v>230762784988</v>
      </c>
      <c r="P3" s="22">
        <v>2832691712.48</v>
      </c>
      <c r="Q3" s="22">
        <v>12401177324.120001</v>
      </c>
      <c r="R3" s="22">
        <v>119197723</v>
      </c>
      <c r="S3" s="22">
        <v>12281979601.120001</v>
      </c>
      <c r="T3" s="22">
        <v>218480805386.88</v>
      </c>
    </row>
    <row r="4" spans="1:20" ht="18" x14ac:dyDescent="0.25">
      <c r="A4" s="18" t="str">
        <f>CONCATENATE(B4&amp; "-",C4&amp; "-",D4,E4)</f>
        <v>3-1-01</v>
      </c>
      <c r="B4" s="20" t="s">
        <v>19</v>
      </c>
      <c r="C4" s="20" t="s">
        <v>21</v>
      </c>
      <c r="D4" s="20" t="s">
        <v>22</v>
      </c>
      <c r="E4" s="20"/>
      <c r="F4" s="20"/>
      <c r="G4" s="20"/>
      <c r="H4" s="20"/>
      <c r="I4" s="20"/>
      <c r="J4" s="20"/>
      <c r="K4" s="20"/>
      <c r="L4" s="20" t="s">
        <v>20</v>
      </c>
      <c r="M4" s="22">
        <v>230762784988</v>
      </c>
      <c r="N4" s="21">
        <v>0</v>
      </c>
      <c r="O4" s="22">
        <v>230762784988</v>
      </c>
      <c r="P4" s="22">
        <v>2832691712.48</v>
      </c>
      <c r="Q4" s="22">
        <v>12401177324.120001</v>
      </c>
      <c r="R4" s="22">
        <v>119197723</v>
      </c>
      <c r="S4" s="22">
        <v>12281979601.120001</v>
      </c>
      <c r="T4" s="22">
        <v>218480805386.88</v>
      </c>
    </row>
    <row r="5" spans="1:20" x14ac:dyDescent="0.25">
      <c r="A5" s="18" t="str">
        <f>CONCATENATE(B5&amp; "-",C5&amp; "-",D5&amp; "-",E5,F5,G5,H5,I5,J5,K5)</f>
        <v>3-1-01-1</v>
      </c>
      <c r="B5" s="20" t="s">
        <v>19</v>
      </c>
      <c r="C5" s="20" t="s">
        <v>21</v>
      </c>
      <c r="D5" s="20" t="s">
        <v>22</v>
      </c>
      <c r="E5" s="20" t="s">
        <v>21</v>
      </c>
      <c r="F5" s="20"/>
      <c r="G5" s="20"/>
      <c r="H5" s="20"/>
      <c r="I5" s="20"/>
      <c r="J5" s="20"/>
      <c r="K5" s="20"/>
      <c r="L5" s="20" t="s">
        <v>23</v>
      </c>
      <c r="M5" s="22">
        <v>141762784988</v>
      </c>
      <c r="N5" s="21">
        <v>0</v>
      </c>
      <c r="O5" s="22">
        <v>141762784988</v>
      </c>
      <c r="P5" s="22">
        <v>2832528364.8299999</v>
      </c>
      <c r="Q5" s="22">
        <v>12401013035.83</v>
      </c>
      <c r="R5" s="22">
        <v>119197723</v>
      </c>
      <c r="S5" s="22">
        <v>12281815312.83</v>
      </c>
      <c r="T5" s="22">
        <v>129480969675.17</v>
      </c>
    </row>
    <row r="6" spans="1:20" x14ac:dyDescent="0.25">
      <c r="A6" s="18" t="str">
        <f>CONCATENATE(B6&amp; "-",C6&amp; "-",D6&amp; "-",E6&amp; "-",F6,G6,H6,I6,J6,K6)</f>
        <v>3-1-01-1-02</v>
      </c>
      <c r="B6" s="20" t="s">
        <v>19</v>
      </c>
      <c r="C6" s="20" t="s">
        <v>21</v>
      </c>
      <c r="D6" s="20" t="s">
        <v>22</v>
      </c>
      <c r="E6" s="20" t="s">
        <v>21</v>
      </c>
      <c r="F6" s="20" t="s">
        <v>24</v>
      </c>
      <c r="G6" s="20"/>
      <c r="H6" s="20"/>
      <c r="I6" s="20"/>
      <c r="J6" s="20"/>
      <c r="K6" s="20"/>
      <c r="L6" s="20" t="s">
        <v>25</v>
      </c>
      <c r="M6" s="22">
        <v>141762784988</v>
      </c>
      <c r="N6" s="21">
        <v>0</v>
      </c>
      <c r="O6" s="22">
        <v>141762784988</v>
      </c>
      <c r="P6" s="22">
        <v>2832528364.8299999</v>
      </c>
      <c r="Q6" s="22">
        <v>12401013035.83</v>
      </c>
      <c r="R6" s="22">
        <v>119197723</v>
      </c>
      <c r="S6" s="22">
        <v>12281815312.83</v>
      </c>
      <c r="T6" s="22">
        <v>129480969675.17</v>
      </c>
    </row>
    <row r="7" spans="1:20" x14ac:dyDescent="0.25">
      <c r="A7" s="18" t="str">
        <f t="shared" ref="A7:A28" si="0">CONCATENATE(B7&amp; "-",C7&amp; "-",D7&amp; "-",E7&amp; "-",F7&amp; "-",G7,H7,I7,J7,K7)</f>
        <v>3-1-01-1-02-2</v>
      </c>
      <c r="B7" s="20" t="s">
        <v>19</v>
      </c>
      <c r="C7" s="20" t="s">
        <v>21</v>
      </c>
      <c r="D7" s="20" t="s">
        <v>22</v>
      </c>
      <c r="E7" s="20" t="s">
        <v>21</v>
      </c>
      <c r="F7" s="20" t="s">
        <v>24</v>
      </c>
      <c r="G7" s="20" t="s">
        <v>26</v>
      </c>
      <c r="H7" s="20"/>
      <c r="I7" s="20"/>
      <c r="J7" s="20"/>
      <c r="K7" s="20"/>
      <c r="L7" s="20" t="s">
        <v>27</v>
      </c>
      <c r="M7" s="22">
        <v>128944352988</v>
      </c>
      <c r="N7" s="21">
        <v>0</v>
      </c>
      <c r="O7" s="22">
        <v>128944352988</v>
      </c>
      <c r="P7" s="22">
        <v>2832506514.8299999</v>
      </c>
      <c r="Q7" s="22">
        <v>11965130825.83</v>
      </c>
      <c r="R7" s="22">
        <v>116522283</v>
      </c>
      <c r="S7" s="22">
        <v>11848608542.83</v>
      </c>
      <c r="T7" s="22">
        <v>117095744445.17</v>
      </c>
    </row>
    <row r="8" spans="1:20" ht="18" x14ac:dyDescent="0.25">
      <c r="A8" s="18" t="str">
        <f>CONCATENATE(B8&amp; "-",C8&amp; "-",D8&amp; "-",E8&amp; "-",F8&amp; "-",G8&amp; "-",H8,I8,J8,K8)</f>
        <v>3-1-01-1-02-2-25</v>
      </c>
      <c r="B8" s="20" t="s">
        <v>19</v>
      </c>
      <c r="C8" s="20" t="s">
        <v>21</v>
      </c>
      <c r="D8" s="20" t="s">
        <v>22</v>
      </c>
      <c r="E8" s="20" t="s">
        <v>21</v>
      </c>
      <c r="F8" s="20" t="s">
        <v>24</v>
      </c>
      <c r="G8" s="20" t="s">
        <v>26</v>
      </c>
      <c r="H8" s="20" t="s">
        <v>28</v>
      </c>
      <c r="I8" s="20"/>
      <c r="J8" s="20"/>
      <c r="K8" s="20"/>
      <c r="L8" s="20" t="s">
        <v>29</v>
      </c>
      <c r="M8" s="21">
        <v>0</v>
      </c>
      <c r="N8" s="21">
        <v>0</v>
      </c>
      <c r="O8" s="21">
        <v>0</v>
      </c>
      <c r="P8" s="22">
        <v>674320</v>
      </c>
      <c r="Q8" s="22">
        <v>674320</v>
      </c>
      <c r="R8" s="21">
        <v>0</v>
      </c>
      <c r="S8" s="22">
        <v>674320</v>
      </c>
      <c r="T8" s="22">
        <v>-674320</v>
      </c>
    </row>
    <row r="9" spans="1:20" x14ac:dyDescent="0.25">
      <c r="A9" s="18" t="str">
        <f t="shared" ref="A9:A18" si="1">CONCATENATE(B9&amp; "-",C9&amp; "-",D9&amp; "-",E9&amp; "-",F9&amp; "-",G9&amp; "-",H9,I9,J9,K9)</f>
        <v>3-1-01-1-02-2-29</v>
      </c>
      <c r="B9" s="20" t="s">
        <v>19</v>
      </c>
      <c r="C9" s="20" t="s">
        <v>21</v>
      </c>
      <c r="D9" s="20" t="s">
        <v>22</v>
      </c>
      <c r="E9" s="20" t="s">
        <v>21</v>
      </c>
      <c r="F9" s="20" t="s">
        <v>24</v>
      </c>
      <c r="G9" s="20" t="s">
        <v>26</v>
      </c>
      <c r="H9" s="20" t="s">
        <v>30</v>
      </c>
      <c r="I9" s="20"/>
      <c r="J9" s="20"/>
      <c r="K9" s="20"/>
      <c r="L9" s="20" t="s">
        <v>31</v>
      </c>
      <c r="M9" s="22">
        <v>68993099087</v>
      </c>
      <c r="N9" s="21">
        <v>0</v>
      </c>
      <c r="O9" s="22">
        <v>68993099087</v>
      </c>
      <c r="P9" s="22">
        <v>1673103221</v>
      </c>
      <c r="Q9" s="22">
        <v>7714110249</v>
      </c>
      <c r="R9" s="22">
        <v>101260389</v>
      </c>
      <c r="S9" s="22">
        <v>7612849860</v>
      </c>
      <c r="T9" s="22">
        <v>61380249227</v>
      </c>
    </row>
    <row r="10" spans="1:20" ht="18" x14ac:dyDescent="0.25">
      <c r="A10" s="18" t="str">
        <f t="shared" si="1"/>
        <v>3-1-01-1-02-2-30</v>
      </c>
      <c r="B10" s="20" t="s">
        <v>19</v>
      </c>
      <c r="C10" s="20" t="s">
        <v>21</v>
      </c>
      <c r="D10" s="20" t="s">
        <v>22</v>
      </c>
      <c r="E10" s="20" t="s">
        <v>21</v>
      </c>
      <c r="F10" s="20" t="s">
        <v>24</v>
      </c>
      <c r="G10" s="20" t="s">
        <v>26</v>
      </c>
      <c r="H10" s="20" t="s">
        <v>32</v>
      </c>
      <c r="I10" s="20"/>
      <c r="J10" s="20"/>
      <c r="K10" s="20"/>
      <c r="L10" s="20" t="s">
        <v>33</v>
      </c>
      <c r="M10" s="22">
        <v>18132104032</v>
      </c>
      <c r="N10" s="21">
        <v>0</v>
      </c>
      <c r="O10" s="22">
        <v>18132104032</v>
      </c>
      <c r="P10" s="22">
        <v>363746955</v>
      </c>
      <c r="Q10" s="22">
        <v>1040631912</v>
      </c>
      <c r="R10" s="22">
        <v>10580143</v>
      </c>
      <c r="S10" s="22">
        <v>1030051769</v>
      </c>
      <c r="T10" s="22">
        <v>17102052263</v>
      </c>
    </row>
    <row r="11" spans="1:20" ht="18" x14ac:dyDescent="0.25">
      <c r="A11" s="18" t="str">
        <f t="shared" si="1"/>
        <v>3-1-01-1-02-2-31</v>
      </c>
      <c r="B11" s="20" t="s">
        <v>19</v>
      </c>
      <c r="C11" s="20" t="s">
        <v>21</v>
      </c>
      <c r="D11" s="20" t="s">
        <v>22</v>
      </c>
      <c r="E11" s="20" t="s">
        <v>21</v>
      </c>
      <c r="F11" s="20" t="s">
        <v>24</v>
      </c>
      <c r="G11" s="20" t="s">
        <v>26</v>
      </c>
      <c r="H11" s="20" t="s">
        <v>34</v>
      </c>
      <c r="I11" s="20"/>
      <c r="J11" s="20"/>
      <c r="K11" s="20"/>
      <c r="L11" s="20" t="s">
        <v>35</v>
      </c>
      <c r="M11" s="22">
        <v>9660953239</v>
      </c>
      <c r="N11" s="21">
        <v>0</v>
      </c>
      <c r="O11" s="22">
        <v>9660953239</v>
      </c>
      <c r="P11" s="22">
        <v>172921677.83000001</v>
      </c>
      <c r="Q11" s="22">
        <v>776402313.83000004</v>
      </c>
      <c r="R11" s="22">
        <v>2594318</v>
      </c>
      <c r="S11" s="22">
        <v>773807995.83000004</v>
      </c>
      <c r="T11" s="22">
        <v>8887145243.1700001</v>
      </c>
    </row>
    <row r="12" spans="1:20" ht="18" x14ac:dyDescent="0.25">
      <c r="A12" s="18" t="str">
        <f t="shared" si="1"/>
        <v>3-1-01-1-02-2-32</v>
      </c>
      <c r="B12" s="20" t="s">
        <v>19</v>
      </c>
      <c r="C12" s="20" t="s">
        <v>21</v>
      </c>
      <c r="D12" s="20" t="s">
        <v>22</v>
      </c>
      <c r="E12" s="20" t="s">
        <v>21</v>
      </c>
      <c r="F12" s="20" t="s">
        <v>24</v>
      </c>
      <c r="G12" s="20" t="s">
        <v>26</v>
      </c>
      <c r="H12" s="20" t="s">
        <v>36</v>
      </c>
      <c r="I12" s="20"/>
      <c r="J12" s="20"/>
      <c r="K12" s="20"/>
      <c r="L12" s="20" t="s">
        <v>37</v>
      </c>
      <c r="M12" s="22">
        <v>32158196630</v>
      </c>
      <c r="N12" s="21">
        <v>0</v>
      </c>
      <c r="O12" s="22">
        <v>32158196630</v>
      </c>
      <c r="P12" s="22">
        <v>622060341</v>
      </c>
      <c r="Q12" s="22">
        <v>2433312031</v>
      </c>
      <c r="R12" s="22">
        <v>2087433</v>
      </c>
      <c r="S12" s="22">
        <v>2431224598</v>
      </c>
      <c r="T12" s="22">
        <v>29726972032</v>
      </c>
    </row>
    <row r="13" spans="1:20" x14ac:dyDescent="0.25">
      <c r="A13" s="18" t="str">
        <f>CONCATENATE(B13&amp; "-",C13&amp; "-",D13&amp; "-",E13&amp; "-",F13&amp; "-",G13,H13,I13,J13,K13)</f>
        <v>3-1-01-1-02-3</v>
      </c>
      <c r="B13" s="20" t="s">
        <v>19</v>
      </c>
      <c r="C13" s="20" t="s">
        <v>21</v>
      </c>
      <c r="D13" s="20" t="s">
        <v>22</v>
      </c>
      <c r="E13" s="20" t="s">
        <v>21</v>
      </c>
      <c r="F13" s="20" t="s">
        <v>24</v>
      </c>
      <c r="G13" s="20" t="s">
        <v>19</v>
      </c>
      <c r="H13" s="20"/>
      <c r="I13" s="20"/>
      <c r="J13" s="20"/>
      <c r="K13" s="20"/>
      <c r="L13" s="20" t="s">
        <v>38</v>
      </c>
      <c r="M13" s="22">
        <v>12816000000</v>
      </c>
      <c r="N13" s="21">
        <v>0</v>
      </c>
      <c r="O13" s="22">
        <v>12816000000</v>
      </c>
      <c r="P13" s="21">
        <v>0</v>
      </c>
      <c r="Q13" s="22">
        <v>435860360</v>
      </c>
      <c r="R13" s="22">
        <v>2675440</v>
      </c>
      <c r="S13" s="22">
        <v>433184920</v>
      </c>
      <c r="T13" s="22">
        <v>12382815080</v>
      </c>
    </row>
    <row r="14" spans="1:20" x14ac:dyDescent="0.25">
      <c r="A14" s="18" t="str">
        <f t="shared" si="1"/>
        <v>3-1-01-1-02-3-01</v>
      </c>
      <c r="B14" s="20" t="s">
        <v>19</v>
      </c>
      <c r="C14" s="20" t="s">
        <v>21</v>
      </c>
      <c r="D14" s="20" t="s">
        <v>22</v>
      </c>
      <c r="E14" s="20" t="s">
        <v>21</v>
      </c>
      <c r="F14" s="20" t="s">
        <v>24</v>
      </c>
      <c r="G14" s="20" t="s">
        <v>19</v>
      </c>
      <c r="H14" s="20" t="s">
        <v>22</v>
      </c>
      <c r="I14" s="20"/>
      <c r="J14" s="20"/>
      <c r="K14" s="20"/>
      <c r="L14" s="20" t="s">
        <v>39</v>
      </c>
      <c r="M14" s="22">
        <v>12016000000</v>
      </c>
      <c r="N14" s="21">
        <v>0</v>
      </c>
      <c r="O14" s="22">
        <v>12016000000</v>
      </c>
      <c r="P14" s="21">
        <v>0</v>
      </c>
      <c r="Q14" s="22">
        <v>435860360</v>
      </c>
      <c r="R14" s="22">
        <v>2675440</v>
      </c>
      <c r="S14" s="22">
        <v>433184920</v>
      </c>
      <c r="T14" s="22">
        <v>11582815080</v>
      </c>
    </row>
    <row r="15" spans="1:20" x14ac:dyDescent="0.25">
      <c r="A15" s="18" t="str">
        <f>CONCATENATE(B15&amp; "-",C15&amp; "-",D15&amp; "-",E15&amp; "-",F15&amp; "-",G15&amp; "-",H15&amp; "-",I15,J15,K15)</f>
        <v>3-1-01-1-02-3-01-05</v>
      </c>
      <c r="B15" s="20" t="s">
        <v>19</v>
      </c>
      <c r="C15" s="20" t="s">
        <v>21</v>
      </c>
      <c r="D15" s="20" t="s">
        <v>22</v>
      </c>
      <c r="E15" s="20" t="s">
        <v>21</v>
      </c>
      <c r="F15" s="20" t="s">
        <v>24</v>
      </c>
      <c r="G15" s="20" t="s">
        <v>19</v>
      </c>
      <c r="H15" s="20" t="s">
        <v>22</v>
      </c>
      <c r="I15" s="20" t="s">
        <v>40</v>
      </c>
      <c r="J15" s="20"/>
      <c r="K15" s="20"/>
      <c r="L15" s="20" t="s">
        <v>41</v>
      </c>
      <c r="M15" s="21">
        <v>0</v>
      </c>
      <c r="N15" s="21">
        <v>0</v>
      </c>
      <c r="O15" s="21">
        <v>0</v>
      </c>
      <c r="P15" s="21">
        <v>0</v>
      </c>
      <c r="Q15" s="22">
        <v>435860360</v>
      </c>
      <c r="R15" s="22">
        <v>2675440</v>
      </c>
      <c r="S15" s="22">
        <v>433184920</v>
      </c>
      <c r="T15" s="22">
        <v>-433184920</v>
      </c>
    </row>
    <row r="16" spans="1:20" x14ac:dyDescent="0.25">
      <c r="A16" s="18" t="str">
        <f t="shared" si="1"/>
        <v>3-1-01-1-02-3-02</v>
      </c>
      <c r="B16" s="20" t="s">
        <v>19</v>
      </c>
      <c r="C16" s="20" t="s">
        <v>21</v>
      </c>
      <c r="D16" s="20" t="s">
        <v>22</v>
      </c>
      <c r="E16" s="20" t="s">
        <v>21</v>
      </c>
      <c r="F16" s="20" t="s">
        <v>24</v>
      </c>
      <c r="G16" s="20" t="s">
        <v>19</v>
      </c>
      <c r="H16" s="20" t="s">
        <v>24</v>
      </c>
      <c r="I16" s="20"/>
      <c r="J16" s="20"/>
      <c r="K16" s="20"/>
      <c r="L16" s="20" t="s">
        <v>42</v>
      </c>
      <c r="M16" s="22">
        <v>800000000</v>
      </c>
      <c r="N16" s="21">
        <v>0</v>
      </c>
      <c r="O16" s="22">
        <v>800000000</v>
      </c>
      <c r="P16" s="21">
        <v>0</v>
      </c>
      <c r="Q16" s="21">
        <v>0</v>
      </c>
      <c r="R16" s="21">
        <v>0</v>
      </c>
      <c r="S16" s="21">
        <v>0</v>
      </c>
      <c r="T16" s="22">
        <v>800000000</v>
      </c>
    </row>
    <row r="17" spans="1:20" x14ac:dyDescent="0.25">
      <c r="A17" s="18" t="str">
        <f t="shared" si="0"/>
        <v>3-1-01-1-02-5</v>
      </c>
      <c r="B17" s="20" t="s">
        <v>19</v>
      </c>
      <c r="C17" s="20" t="s">
        <v>21</v>
      </c>
      <c r="D17" s="20" t="s">
        <v>22</v>
      </c>
      <c r="E17" s="20" t="s">
        <v>21</v>
      </c>
      <c r="F17" s="20" t="s">
        <v>24</v>
      </c>
      <c r="G17" s="20" t="s">
        <v>43</v>
      </c>
      <c r="H17" s="20"/>
      <c r="I17" s="20"/>
      <c r="J17" s="20"/>
      <c r="K17" s="20"/>
      <c r="L17" s="20" t="s">
        <v>44</v>
      </c>
      <c r="M17" s="22">
        <v>2432000</v>
      </c>
      <c r="N17" s="21">
        <v>0</v>
      </c>
      <c r="O17" s="22">
        <v>2432000</v>
      </c>
      <c r="P17" s="22">
        <v>21850</v>
      </c>
      <c r="Q17" s="22">
        <v>21850</v>
      </c>
      <c r="R17" s="21">
        <v>0</v>
      </c>
      <c r="S17" s="22">
        <v>21850</v>
      </c>
      <c r="T17" s="22">
        <v>2410150</v>
      </c>
    </row>
    <row r="18" spans="1:20" ht="18" x14ac:dyDescent="0.25">
      <c r="A18" s="18" t="str">
        <f t="shared" si="1"/>
        <v>3-1-01-1-02-5-02</v>
      </c>
      <c r="B18" s="20" t="s">
        <v>19</v>
      </c>
      <c r="C18" s="20" t="s">
        <v>21</v>
      </c>
      <c r="D18" s="20" t="s">
        <v>22</v>
      </c>
      <c r="E18" s="20" t="s">
        <v>21</v>
      </c>
      <c r="F18" s="20" t="s">
        <v>24</v>
      </c>
      <c r="G18" s="20" t="s">
        <v>43</v>
      </c>
      <c r="H18" s="20" t="s">
        <v>24</v>
      </c>
      <c r="I18" s="20"/>
      <c r="J18" s="20"/>
      <c r="K18" s="20"/>
      <c r="L18" s="20" t="s">
        <v>45</v>
      </c>
      <c r="M18" s="22">
        <v>2432000</v>
      </c>
      <c r="N18" s="21">
        <v>0</v>
      </c>
      <c r="O18" s="22">
        <v>2432000</v>
      </c>
      <c r="P18" s="22">
        <v>21850</v>
      </c>
      <c r="Q18" s="22">
        <v>21850</v>
      </c>
      <c r="R18" s="21">
        <v>0</v>
      </c>
      <c r="S18" s="22">
        <v>21850</v>
      </c>
      <c r="T18" s="22">
        <v>2410150</v>
      </c>
    </row>
    <row r="19" spans="1:20" ht="18" x14ac:dyDescent="0.25">
      <c r="A19" s="18" t="str">
        <f>CONCATENATE(B19&amp; "-",C19&amp; "-",D19&amp; "-",E19&amp; "-",F19&amp; "-",G19&amp; "-",H19&amp; "-",I19,J19,K19)</f>
        <v>3-1-01-1-02-5-02-04</v>
      </c>
      <c r="B19" s="20" t="s">
        <v>19</v>
      </c>
      <c r="C19" s="20" t="s">
        <v>21</v>
      </c>
      <c r="D19" s="20" t="s">
        <v>22</v>
      </c>
      <c r="E19" s="20" t="s">
        <v>21</v>
      </c>
      <c r="F19" s="20" t="s">
        <v>24</v>
      </c>
      <c r="G19" s="20" t="s">
        <v>43</v>
      </c>
      <c r="H19" s="20" t="s">
        <v>24</v>
      </c>
      <c r="I19" s="20" t="s">
        <v>46</v>
      </c>
      <c r="J19" s="20"/>
      <c r="K19" s="20"/>
      <c r="L19" s="20" t="s">
        <v>47</v>
      </c>
      <c r="M19" s="21">
        <v>0</v>
      </c>
      <c r="N19" s="21">
        <v>0</v>
      </c>
      <c r="O19" s="21">
        <v>0</v>
      </c>
      <c r="P19" s="22">
        <v>8404</v>
      </c>
      <c r="Q19" s="22">
        <v>8404</v>
      </c>
      <c r="R19" s="21">
        <v>0</v>
      </c>
      <c r="S19" s="22">
        <v>8404</v>
      </c>
      <c r="T19" s="22">
        <v>-8404</v>
      </c>
    </row>
    <row r="20" spans="1:20" ht="18" x14ac:dyDescent="0.25">
      <c r="A20" s="18" t="str">
        <f>CONCATENATE(B20&amp; "-",C20&amp; "-",D20&amp; "-",E20&amp; "-",F20&amp; "-",G20&amp; "-",H20&amp; "-",I20&amp; "-",J20,K20)</f>
        <v>3-1-01-1-02-5-02-04-7</v>
      </c>
      <c r="B20" s="20" t="s">
        <v>19</v>
      </c>
      <c r="C20" s="20" t="s">
        <v>21</v>
      </c>
      <c r="D20" s="20" t="s">
        <v>22</v>
      </c>
      <c r="E20" s="20" t="s">
        <v>21</v>
      </c>
      <c r="F20" s="20" t="s">
        <v>24</v>
      </c>
      <c r="G20" s="20" t="s">
        <v>43</v>
      </c>
      <c r="H20" s="20" t="s">
        <v>24</v>
      </c>
      <c r="I20" s="20" t="s">
        <v>46</v>
      </c>
      <c r="J20" s="20" t="s">
        <v>48</v>
      </c>
      <c r="K20" s="20"/>
      <c r="L20" s="20" t="s">
        <v>49</v>
      </c>
      <c r="M20" s="21">
        <v>0</v>
      </c>
      <c r="N20" s="21">
        <v>0</v>
      </c>
      <c r="O20" s="21">
        <v>0</v>
      </c>
      <c r="P20" s="22">
        <v>8404</v>
      </c>
      <c r="Q20" s="22">
        <v>8404</v>
      </c>
      <c r="R20" s="21">
        <v>0</v>
      </c>
      <c r="S20" s="22">
        <v>8404</v>
      </c>
      <c r="T20" s="22">
        <v>-8404</v>
      </c>
    </row>
    <row r="21" spans="1:20" ht="18" x14ac:dyDescent="0.25">
      <c r="A21" s="18" t="str">
        <f>CONCATENATE(B21&amp; "-",C21&amp; "-",D21&amp; "-",E21&amp; "-",F21&amp; "-",G21&amp; "-",H21&amp; "-",I21&amp; "-",J21&amp; "-",K21)</f>
        <v>3-1-01-1-02-5-02-04-7-9</v>
      </c>
      <c r="B21" s="20" t="s">
        <v>19</v>
      </c>
      <c r="C21" s="20" t="s">
        <v>21</v>
      </c>
      <c r="D21" s="20" t="s">
        <v>22</v>
      </c>
      <c r="E21" s="20" t="s">
        <v>21</v>
      </c>
      <c r="F21" s="20" t="s">
        <v>24</v>
      </c>
      <c r="G21" s="20" t="s">
        <v>43</v>
      </c>
      <c r="H21" s="20" t="s">
        <v>24</v>
      </c>
      <c r="I21" s="20" t="s">
        <v>46</v>
      </c>
      <c r="J21" s="20" t="s">
        <v>48</v>
      </c>
      <c r="K21" s="20" t="s">
        <v>50</v>
      </c>
      <c r="L21" s="20" t="s">
        <v>51</v>
      </c>
      <c r="M21" s="21">
        <v>0</v>
      </c>
      <c r="N21" s="21">
        <v>0</v>
      </c>
      <c r="O21" s="21">
        <v>0</v>
      </c>
      <c r="P21" s="22">
        <v>8404</v>
      </c>
      <c r="Q21" s="22">
        <v>8404</v>
      </c>
      <c r="R21" s="21">
        <v>0</v>
      </c>
      <c r="S21" s="22">
        <v>8404</v>
      </c>
      <c r="T21" s="22">
        <v>-8404</v>
      </c>
    </row>
    <row r="22" spans="1:20" ht="18" x14ac:dyDescent="0.25">
      <c r="A22" s="18" t="str">
        <f>CONCATENATE(B22&amp; "-",C22&amp; "-",D22&amp; "-",E22&amp; "-",F22&amp; "-",G22&amp; "-",H22&amp; "-",I22,J22,K22)</f>
        <v>3-1-01-1-02-5-02-08</v>
      </c>
      <c r="B22" s="20" t="s">
        <v>19</v>
      </c>
      <c r="C22" s="20" t="s">
        <v>21</v>
      </c>
      <c r="D22" s="20" t="s">
        <v>22</v>
      </c>
      <c r="E22" s="20" t="s">
        <v>21</v>
      </c>
      <c r="F22" s="20" t="s">
        <v>24</v>
      </c>
      <c r="G22" s="20" t="s">
        <v>43</v>
      </c>
      <c r="H22" s="20" t="s">
        <v>24</v>
      </c>
      <c r="I22" s="20" t="s">
        <v>52</v>
      </c>
      <c r="J22" s="20"/>
      <c r="K22" s="20"/>
      <c r="L22" s="20" t="s">
        <v>53</v>
      </c>
      <c r="M22" s="21">
        <v>0</v>
      </c>
      <c r="N22" s="21">
        <v>0</v>
      </c>
      <c r="O22" s="21">
        <v>0</v>
      </c>
      <c r="P22" s="22">
        <v>13446</v>
      </c>
      <c r="Q22" s="22">
        <v>13446</v>
      </c>
      <c r="R22" s="21">
        <v>0</v>
      </c>
      <c r="S22" s="22">
        <v>13446</v>
      </c>
      <c r="T22" s="22">
        <v>-13446</v>
      </c>
    </row>
    <row r="23" spans="1:20" ht="36" x14ac:dyDescent="0.25">
      <c r="A23" s="18" t="str">
        <f>CONCATENATE(B23&amp; "-",C23&amp; "-",D23&amp; "-",E23&amp; "-",F23&amp; "-",G23&amp; "-",H23&amp; "-",I23&amp; "-",J23,K23)</f>
        <v>3-1-01-1-02-5-02-08-9</v>
      </c>
      <c r="B23" s="20" t="s">
        <v>19</v>
      </c>
      <c r="C23" s="20" t="s">
        <v>21</v>
      </c>
      <c r="D23" s="20" t="s">
        <v>22</v>
      </c>
      <c r="E23" s="20" t="s">
        <v>21</v>
      </c>
      <c r="F23" s="20" t="s">
        <v>24</v>
      </c>
      <c r="G23" s="20" t="s">
        <v>43</v>
      </c>
      <c r="H23" s="20" t="s">
        <v>24</v>
      </c>
      <c r="I23" s="20" t="s">
        <v>52</v>
      </c>
      <c r="J23" s="20" t="s">
        <v>50</v>
      </c>
      <c r="K23" s="20"/>
      <c r="L23" s="20" t="s">
        <v>54</v>
      </c>
      <c r="M23" s="21">
        <v>0</v>
      </c>
      <c r="N23" s="21">
        <v>0</v>
      </c>
      <c r="O23" s="21">
        <v>0</v>
      </c>
      <c r="P23" s="22">
        <v>13446</v>
      </c>
      <c r="Q23" s="22">
        <v>13446</v>
      </c>
      <c r="R23" s="21">
        <v>0</v>
      </c>
      <c r="S23" s="22">
        <v>13446</v>
      </c>
      <c r="T23" s="22">
        <v>-13446</v>
      </c>
    </row>
    <row r="24" spans="1:20" ht="18" x14ac:dyDescent="0.25">
      <c r="A24" s="18" t="str">
        <f>CONCATENATE(B24&amp; "-",C24&amp; "-",D24&amp; "-",E24&amp; "-",F24&amp; "-",G24&amp; "-",H24&amp; "-",I24&amp; "-",J24&amp; "-",K24)</f>
        <v>3-1-01-1-02-5-02-08-9-1</v>
      </c>
      <c r="B24" s="20" t="s">
        <v>19</v>
      </c>
      <c r="C24" s="20" t="s">
        <v>21</v>
      </c>
      <c r="D24" s="20" t="s">
        <v>22</v>
      </c>
      <c r="E24" s="20" t="s">
        <v>21</v>
      </c>
      <c r="F24" s="20" t="s">
        <v>24</v>
      </c>
      <c r="G24" s="20" t="s">
        <v>43</v>
      </c>
      <c r="H24" s="20" t="s">
        <v>24</v>
      </c>
      <c r="I24" s="20" t="s">
        <v>52</v>
      </c>
      <c r="J24" s="20" t="s">
        <v>50</v>
      </c>
      <c r="K24" s="20" t="s">
        <v>21</v>
      </c>
      <c r="L24" s="20" t="s">
        <v>55</v>
      </c>
      <c r="M24" s="21">
        <v>0</v>
      </c>
      <c r="N24" s="21">
        <v>0</v>
      </c>
      <c r="O24" s="21">
        <v>0</v>
      </c>
      <c r="P24" s="22">
        <v>13446</v>
      </c>
      <c r="Q24" s="22">
        <v>13446</v>
      </c>
      <c r="R24" s="21">
        <v>0</v>
      </c>
      <c r="S24" s="22">
        <v>13446</v>
      </c>
      <c r="T24" s="22">
        <v>-13446</v>
      </c>
    </row>
    <row r="25" spans="1:20" x14ac:dyDescent="0.25">
      <c r="A25" s="18" t="str">
        <f>CONCATENATE(B25&amp; "-",C25&amp; "-",D25&amp; "-",E25,F25,G25,H25,I25,J25,K25)</f>
        <v>3-1-01-2</v>
      </c>
      <c r="B25" s="20" t="s">
        <v>19</v>
      </c>
      <c r="C25" s="20" t="s">
        <v>21</v>
      </c>
      <c r="D25" s="20" t="s">
        <v>22</v>
      </c>
      <c r="E25" s="20" t="s">
        <v>26</v>
      </c>
      <c r="F25" s="20"/>
      <c r="G25" s="20"/>
      <c r="H25" s="20"/>
      <c r="I25" s="20"/>
      <c r="J25" s="20"/>
      <c r="K25" s="20"/>
      <c r="L25" s="20" t="s">
        <v>56</v>
      </c>
      <c r="M25" s="22">
        <v>89000000000</v>
      </c>
      <c r="N25" s="21">
        <v>0</v>
      </c>
      <c r="O25" s="22">
        <v>89000000000</v>
      </c>
      <c r="P25" s="22">
        <v>163347.65</v>
      </c>
      <c r="Q25" s="22">
        <v>164288.29</v>
      </c>
      <c r="R25" s="21">
        <v>0</v>
      </c>
      <c r="S25" s="22">
        <v>164288.29</v>
      </c>
      <c r="T25" s="22">
        <v>88999835711.710007</v>
      </c>
    </row>
    <row r="26" spans="1:20" x14ac:dyDescent="0.25">
      <c r="A26" s="18" t="str">
        <f>CONCATENATE(B26&amp; "-",C26&amp; "-",D26&amp; "-",E26&amp; "-",F26,G26,H26,I26,J26,K26)</f>
        <v>3-1-01-2-02</v>
      </c>
      <c r="B26" s="20" t="s">
        <v>19</v>
      </c>
      <c r="C26" s="20" t="s">
        <v>21</v>
      </c>
      <c r="D26" s="20" t="s">
        <v>22</v>
      </c>
      <c r="E26" s="20" t="s">
        <v>26</v>
      </c>
      <c r="F26" s="20" t="s">
        <v>24</v>
      </c>
      <c r="G26" s="20"/>
      <c r="H26" s="20"/>
      <c r="I26" s="20"/>
      <c r="J26" s="20"/>
      <c r="K26" s="20"/>
      <c r="L26" s="20" t="s">
        <v>57</v>
      </c>
      <c r="M26" s="22">
        <v>89000000000</v>
      </c>
      <c r="N26" s="21">
        <v>0</v>
      </c>
      <c r="O26" s="22">
        <v>89000000000</v>
      </c>
      <c r="P26" s="21">
        <v>0</v>
      </c>
      <c r="Q26" s="21">
        <v>0</v>
      </c>
      <c r="R26" s="21">
        <v>0</v>
      </c>
      <c r="S26" s="21">
        <v>0</v>
      </c>
      <c r="T26" s="22">
        <v>89000000000</v>
      </c>
    </row>
    <row r="27" spans="1:20" x14ac:dyDescent="0.25">
      <c r="A27" s="18" t="str">
        <f>CONCATENATE(B27&amp; "-",C27&amp; "-",D27&amp; "-",E27&amp; "-",F27,G27,H27,I27,J27,K27)</f>
        <v>3-1-01-2-05</v>
      </c>
      <c r="B27" s="20" t="s">
        <v>19</v>
      </c>
      <c r="C27" s="20" t="s">
        <v>21</v>
      </c>
      <c r="D27" s="20" t="s">
        <v>22</v>
      </c>
      <c r="E27" s="20" t="s">
        <v>26</v>
      </c>
      <c r="F27" s="20" t="s">
        <v>40</v>
      </c>
      <c r="G27" s="20"/>
      <c r="H27" s="20"/>
      <c r="I27" s="20"/>
      <c r="J27" s="20"/>
      <c r="K27" s="20"/>
      <c r="L27" s="20" t="s">
        <v>58</v>
      </c>
      <c r="M27" s="21">
        <v>0</v>
      </c>
      <c r="N27" s="21">
        <v>0</v>
      </c>
      <c r="O27" s="21">
        <v>0</v>
      </c>
      <c r="P27" s="21">
        <v>880.65</v>
      </c>
      <c r="Q27" s="22">
        <v>1821.29</v>
      </c>
      <c r="R27" s="21">
        <v>0</v>
      </c>
      <c r="S27" s="22">
        <v>1821.29</v>
      </c>
      <c r="T27" s="22">
        <v>-1821.29</v>
      </c>
    </row>
    <row r="28" spans="1:20" x14ac:dyDescent="0.25">
      <c r="A28" s="18" t="str">
        <f t="shared" si="0"/>
        <v>3-1-01-2-05-1</v>
      </c>
      <c r="B28" s="20" t="s">
        <v>19</v>
      </c>
      <c r="C28" s="20" t="s">
        <v>21</v>
      </c>
      <c r="D28" s="20" t="s">
        <v>22</v>
      </c>
      <c r="E28" s="20" t="s">
        <v>26</v>
      </c>
      <c r="F28" s="20" t="s">
        <v>40</v>
      </c>
      <c r="G28" s="20" t="s">
        <v>21</v>
      </c>
      <c r="H28" s="20"/>
      <c r="I28" s="20"/>
      <c r="J28" s="20"/>
      <c r="K28" s="20"/>
      <c r="L28" s="20" t="s">
        <v>59</v>
      </c>
      <c r="M28" s="21">
        <v>0</v>
      </c>
      <c r="N28" s="21">
        <v>0</v>
      </c>
      <c r="O28" s="21">
        <v>0</v>
      </c>
      <c r="P28" s="21">
        <v>880.65</v>
      </c>
      <c r="Q28" s="22">
        <v>1821.29</v>
      </c>
      <c r="R28" s="21">
        <v>0</v>
      </c>
      <c r="S28" s="22">
        <v>1821.29</v>
      </c>
      <c r="T28" s="22">
        <v>-1821.29</v>
      </c>
    </row>
    <row r="29" spans="1:20" x14ac:dyDescent="0.25">
      <c r="A29" s="18" t="str">
        <f t="shared" ref="A29" si="2">CONCATENATE(B29&amp; "-",C29&amp; "-",D29&amp; "-",E29&amp; "-",F29&amp; "-",G29&amp; "-",H29,I29,J29,K29)</f>
        <v>3-1-01-2-05-1-02</v>
      </c>
      <c r="B29" s="20" t="s">
        <v>19</v>
      </c>
      <c r="C29" s="20" t="s">
        <v>21</v>
      </c>
      <c r="D29" s="20" t="s">
        <v>22</v>
      </c>
      <c r="E29" s="20" t="s">
        <v>26</v>
      </c>
      <c r="F29" s="20" t="s">
        <v>40</v>
      </c>
      <c r="G29" s="20" t="s">
        <v>21</v>
      </c>
      <c r="H29" s="20" t="s">
        <v>24</v>
      </c>
      <c r="I29" s="20"/>
      <c r="J29" s="20"/>
      <c r="K29" s="20"/>
      <c r="L29" s="20" t="s">
        <v>60</v>
      </c>
      <c r="M29" s="21">
        <v>0</v>
      </c>
      <c r="N29" s="21">
        <v>0</v>
      </c>
      <c r="O29" s="21">
        <v>0</v>
      </c>
      <c r="P29" s="21">
        <v>880.65</v>
      </c>
      <c r="Q29" s="22">
        <v>1821.29</v>
      </c>
      <c r="R29" s="21">
        <v>0</v>
      </c>
      <c r="S29" s="22">
        <v>1821.29</v>
      </c>
      <c r="T29" s="22">
        <v>-1821.29</v>
      </c>
    </row>
    <row r="30" spans="1:20" ht="18" x14ac:dyDescent="0.25">
      <c r="A30" s="18" t="str">
        <f>CONCATENATE(B30&amp; "-",C30&amp; "-",D30&amp; "-",E30&amp; "-",F30&amp; "-",G30&amp; "-",H30&amp; "-",I30,J30,K30)</f>
        <v>3-1-01-2-05-1-02-01</v>
      </c>
      <c r="B30" s="20" t="s">
        <v>19</v>
      </c>
      <c r="C30" s="20" t="s">
        <v>21</v>
      </c>
      <c r="D30" s="20" t="s">
        <v>22</v>
      </c>
      <c r="E30" s="20" t="s">
        <v>26</v>
      </c>
      <c r="F30" s="20" t="s">
        <v>40</v>
      </c>
      <c r="G30" s="20" t="s">
        <v>21</v>
      </c>
      <c r="H30" s="20" t="s">
        <v>24</v>
      </c>
      <c r="I30" s="20" t="s">
        <v>22</v>
      </c>
      <c r="J30" s="20"/>
      <c r="K30" s="20"/>
      <c r="L30" s="20" t="s">
        <v>61</v>
      </c>
      <c r="M30" s="21">
        <v>0</v>
      </c>
      <c r="N30" s="21">
        <v>0</v>
      </c>
      <c r="O30" s="21">
        <v>0</v>
      </c>
      <c r="P30" s="21">
        <v>880.65</v>
      </c>
      <c r="Q30" s="22">
        <v>1821.29</v>
      </c>
      <c r="R30" s="21">
        <v>0</v>
      </c>
      <c r="S30" s="22">
        <v>1821.29</v>
      </c>
      <c r="T30" s="22">
        <v>-1821.29</v>
      </c>
    </row>
    <row r="31" spans="1:20" ht="18" x14ac:dyDescent="0.25">
      <c r="A31" s="18" t="str">
        <f>CONCATENATE(B31&amp; "-",C31&amp; "-",D31&amp; "-",E31&amp; "-",F31,G31,H31,I31,J31,K31)</f>
        <v>3-1-01-2-13</v>
      </c>
      <c r="B31" s="20" t="s">
        <v>19</v>
      </c>
      <c r="C31" s="20" t="s">
        <v>21</v>
      </c>
      <c r="D31" s="20" t="s">
        <v>22</v>
      </c>
      <c r="E31" s="20" t="s">
        <v>26</v>
      </c>
      <c r="F31" s="20" t="s">
        <v>62</v>
      </c>
      <c r="G31" s="20"/>
      <c r="H31" s="20"/>
      <c r="I31" s="20"/>
      <c r="J31" s="20"/>
      <c r="K31" s="20"/>
      <c r="L31" s="20" t="s">
        <v>63</v>
      </c>
      <c r="M31" s="21">
        <v>0</v>
      </c>
      <c r="N31" s="21">
        <v>0</v>
      </c>
      <c r="O31" s="21">
        <v>0</v>
      </c>
      <c r="P31" s="22">
        <v>162467</v>
      </c>
      <c r="Q31" s="22">
        <v>162467</v>
      </c>
      <c r="R31" s="21">
        <v>0</v>
      </c>
      <c r="S31" s="22">
        <v>162467</v>
      </c>
      <c r="T31" s="22">
        <v>-162467</v>
      </c>
    </row>
    <row r="32" spans="1:20" x14ac:dyDescent="0.25">
      <c r="A32" s="18" t="str">
        <f>CONCATENATE(B32&amp; "-",C32&amp; "-",D32&amp; "-",E32&amp; "-",F32&amp; "-",G32,H32,I32,J32,K32)</f>
        <v>3-1-01-2-13-1</v>
      </c>
      <c r="B32" s="20" t="s">
        <v>19</v>
      </c>
      <c r="C32" s="20" t="s">
        <v>21</v>
      </c>
      <c r="D32" s="20" t="s">
        <v>22</v>
      </c>
      <c r="E32" s="20" t="s">
        <v>26</v>
      </c>
      <c r="F32" s="20" t="s">
        <v>62</v>
      </c>
      <c r="G32" s="20" t="s">
        <v>21</v>
      </c>
      <c r="H32" s="20"/>
      <c r="I32" s="20"/>
      <c r="J32" s="20"/>
      <c r="K32" s="20"/>
      <c r="L32" s="20" t="s">
        <v>64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</row>
    <row r="33" spans="1:20" x14ac:dyDescent="0.25">
      <c r="A33" s="18" t="str">
        <f>CONCATENATE(B33&amp; "-",C33&amp; "-",D33&amp; "-",E33&amp; "-",F33&amp; "-",G33&amp; "-",H33,I33,J33,K33)</f>
        <v>3-1-01-2-13-1-03</v>
      </c>
      <c r="B33" s="20" t="s">
        <v>19</v>
      </c>
      <c r="C33" s="20" t="s">
        <v>21</v>
      </c>
      <c r="D33" s="20" t="s">
        <v>22</v>
      </c>
      <c r="E33" s="20" t="s">
        <v>26</v>
      </c>
      <c r="F33" s="20" t="s">
        <v>62</v>
      </c>
      <c r="G33" s="20" t="s">
        <v>21</v>
      </c>
      <c r="H33" s="20" t="s">
        <v>65</v>
      </c>
      <c r="I33" s="20"/>
      <c r="J33" s="20"/>
      <c r="K33" s="20"/>
      <c r="L33" s="20" t="s">
        <v>66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</row>
    <row r="34" spans="1:20" x14ac:dyDescent="0.25">
      <c r="A34" s="18" t="str">
        <f>CONCATENATE(B34&amp; "-",C34&amp; "-",D34&amp; "-",E34&amp; "-",F34&amp; "-",G34,H34,I34,J34,K34)</f>
        <v>3-1-01-2-13-2</v>
      </c>
      <c r="B34" s="20" t="s">
        <v>19</v>
      </c>
      <c r="C34" s="20" t="s">
        <v>21</v>
      </c>
      <c r="D34" s="20" t="s">
        <v>22</v>
      </c>
      <c r="E34" s="20" t="s">
        <v>26</v>
      </c>
      <c r="F34" s="20" t="s">
        <v>62</v>
      </c>
      <c r="G34" s="20" t="s">
        <v>26</v>
      </c>
      <c r="H34" s="20"/>
      <c r="I34" s="20"/>
      <c r="J34" s="20"/>
      <c r="K34" s="20"/>
      <c r="L34" s="20" t="s">
        <v>67</v>
      </c>
      <c r="M34" s="21">
        <v>0</v>
      </c>
      <c r="N34" s="21">
        <v>0</v>
      </c>
      <c r="O34" s="21">
        <v>0</v>
      </c>
      <c r="P34" s="22">
        <v>162467</v>
      </c>
      <c r="Q34" s="22">
        <v>162467</v>
      </c>
      <c r="R34" s="21">
        <v>0</v>
      </c>
      <c r="S34" s="22">
        <v>162467</v>
      </c>
      <c r="T34" s="22">
        <v>-162467</v>
      </c>
    </row>
    <row r="35" spans="1:20" x14ac:dyDescent="0.25">
      <c r="A35" s="18" t="str">
        <f>CONCATENATE(B35&amp; "-",C35&amp; "-",D35&amp; "-",E35&amp; "-",F35&amp; "-",G35&amp; "-",H35,I35,J35,K35)</f>
        <v>3-1-01-2-13-2-02</v>
      </c>
      <c r="B35" s="20" t="s">
        <v>19</v>
      </c>
      <c r="C35" s="20" t="s">
        <v>21</v>
      </c>
      <c r="D35" s="20" t="s">
        <v>22</v>
      </c>
      <c r="E35" s="20" t="s">
        <v>26</v>
      </c>
      <c r="F35" s="20" t="s">
        <v>62</v>
      </c>
      <c r="G35" s="20" t="s">
        <v>26</v>
      </c>
      <c r="H35" s="20" t="s">
        <v>24</v>
      </c>
      <c r="I35" s="20"/>
      <c r="J35" s="20"/>
      <c r="K35" s="20"/>
      <c r="L35" s="20" t="s">
        <v>68</v>
      </c>
      <c r="M35" s="21">
        <v>0</v>
      </c>
      <c r="N35" s="21">
        <v>0</v>
      </c>
      <c r="O35" s="21">
        <v>0</v>
      </c>
      <c r="P35" s="22">
        <v>162453</v>
      </c>
      <c r="Q35" s="22">
        <v>162453</v>
      </c>
      <c r="R35" s="21">
        <v>0</v>
      </c>
      <c r="S35" s="22">
        <v>162453</v>
      </c>
      <c r="T35" s="22">
        <v>-162453</v>
      </c>
    </row>
    <row r="36" spans="1:20" x14ac:dyDescent="0.25">
      <c r="A36" s="18" t="str">
        <f>CONCATENATE(B36&amp; "-",C36&amp; "-",D36&amp; "-",E36&amp; "-",F36&amp; "-",G36&amp; "-",H36,I36,J36,K36)</f>
        <v>3-1-01-2-13-2-03</v>
      </c>
      <c r="B36" s="20" t="s">
        <v>19</v>
      </c>
      <c r="C36" s="20" t="s">
        <v>21</v>
      </c>
      <c r="D36" s="20" t="s">
        <v>22</v>
      </c>
      <c r="E36" s="20" t="s">
        <v>26</v>
      </c>
      <c r="F36" s="20" t="s">
        <v>62</v>
      </c>
      <c r="G36" s="20" t="s">
        <v>26</v>
      </c>
      <c r="H36" s="20" t="s">
        <v>65</v>
      </c>
      <c r="I36" s="20"/>
      <c r="J36" s="20"/>
      <c r="K36" s="20"/>
      <c r="L36" s="20" t="s">
        <v>69</v>
      </c>
      <c r="M36" s="21">
        <v>0</v>
      </c>
      <c r="N36" s="21">
        <v>0</v>
      </c>
      <c r="O36" s="21">
        <v>0</v>
      </c>
      <c r="P36" s="21">
        <v>14</v>
      </c>
      <c r="Q36" s="21">
        <v>14</v>
      </c>
      <c r="R36" s="21">
        <v>0</v>
      </c>
      <c r="S36" s="21">
        <v>14</v>
      </c>
      <c r="T36" s="21">
        <v>-14</v>
      </c>
    </row>
    <row r="37" spans="1:20" x14ac:dyDescent="0.25">
      <c r="A37" s="14"/>
    </row>
    <row r="38" spans="1:20" x14ac:dyDescent="0.25">
      <c r="A38" s="14"/>
    </row>
    <row r="39" spans="1:20" x14ac:dyDescent="0.25">
      <c r="A39" s="14"/>
    </row>
  </sheetData>
  <pageMargins left="0.7" right="0.7" top="0.75" bottom="0.75" header="0.3" footer="0.3"/>
  <pageSetup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showGridLines="0" topLeftCell="A4" workbookViewId="0">
      <selection activeCell="D17" sqref="D17"/>
    </sheetView>
  </sheetViews>
  <sheetFormatPr baseColWidth="10" defaultColWidth="11.42578125" defaultRowHeight="15" x14ac:dyDescent="0.25"/>
  <cols>
    <col min="1" max="1" width="22.42578125" style="7" customWidth="1"/>
    <col min="2" max="2" width="3.7109375" style="7" bestFit="1" customWidth="1"/>
    <col min="3" max="4" width="3" style="7" bestFit="1" customWidth="1"/>
    <col min="5" max="5" width="3.7109375" style="7" bestFit="1" customWidth="1"/>
    <col min="6" max="6" width="3.28515625" style="7" bestFit="1" customWidth="1"/>
    <col min="7" max="7" width="3.42578125" style="7" bestFit="1" customWidth="1"/>
    <col min="8" max="9" width="4.140625" style="7" bestFit="1" customWidth="1"/>
    <col min="10" max="10" width="30" style="7" customWidth="1"/>
    <col min="11" max="11" width="15" style="7" bestFit="1" customWidth="1"/>
    <col min="12" max="12" width="11.85546875" style="7" bestFit="1" customWidth="1"/>
    <col min="13" max="13" width="15" style="7" bestFit="1" customWidth="1"/>
    <col min="14" max="15" width="13" style="7" bestFit="1" customWidth="1"/>
    <col min="16" max="16" width="11.42578125" style="7" bestFit="1" customWidth="1"/>
    <col min="17" max="17" width="13.28515625" style="7" bestFit="1" customWidth="1"/>
    <col min="18" max="18" width="14.42578125" style="7" bestFit="1" customWidth="1"/>
    <col min="19" max="19" width="0" style="7" hidden="1" customWidth="1"/>
    <col min="20" max="20" width="0.42578125" style="7" customWidth="1"/>
    <col min="21" max="16384" width="11.42578125" style="7"/>
  </cols>
  <sheetData>
    <row r="1" spans="1:18" ht="15" customHeight="1" x14ac:dyDescent="0.25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8" ht="14.1" customHeight="1" x14ac:dyDescent="0.25"/>
    <row r="4" spans="1:18" ht="172.5" customHeight="1" x14ac:dyDescent="0.25"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16</v>
      </c>
      <c r="Q4" s="9" t="s">
        <v>17</v>
      </c>
      <c r="R4" s="9" t="s">
        <v>18</v>
      </c>
    </row>
    <row r="5" spans="1:18" s="12" customFormat="1" ht="18" customHeight="1" x14ac:dyDescent="0.25">
      <c r="A5" s="17">
        <v>3</v>
      </c>
      <c r="B5" s="10" t="s">
        <v>19</v>
      </c>
      <c r="C5" s="10"/>
      <c r="D5" s="10"/>
      <c r="E5" s="10"/>
      <c r="F5" s="10"/>
      <c r="G5" s="10"/>
      <c r="H5" s="10"/>
      <c r="I5" s="10"/>
      <c r="J5" s="10" t="s">
        <v>20</v>
      </c>
      <c r="K5" s="15">
        <v>230762784988</v>
      </c>
      <c r="L5" s="11">
        <v>0</v>
      </c>
      <c r="M5" s="15">
        <v>230762784988</v>
      </c>
      <c r="N5" s="15">
        <v>9568485611.6399994</v>
      </c>
      <c r="O5" s="15">
        <v>9568485611.6399994</v>
      </c>
      <c r="P5" s="15">
        <v>116522283</v>
      </c>
      <c r="Q5" s="15">
        <v>9451963328.6399994</v>
      </c>
      <c r="R5" s="15">
        <v>221310821659.35999</v>
      </c>
    </row>
    <row r="6" spans="1:18" ht="18" customHeight="1" x14ac:dyDescent="0.25">
      <c r="A6" s="14" t="s">
        <v>70</v>
      </c>
      <c r="B6" s="8" t="s">
        <v>19</v>
      </c>
      <c r="C6" s="8" t="s">
        <v>21</v>
      </c>
      <c r="D6" s="8"/>
      <c r="E6" s="8"/>
      <c r="F6" s="8"/>
      <c r="G6" s="8"/>
      <c r="H6" s="8"/>
      <c r="I6" s="8"/>
      <c r="J6" s="8" t="s">
        <v>20</v>
      </c>
      <c r="K6" s="16">
        <v>230762784988</v>
      </c>
      <c r="L6" s="13">
        <v>0</v>
      </c>
      <c r="M6" s="16">
        <v>230762784988</v>
      </c>
      <c r="N6" s="16">
        <v>9568485611.6399994</v>
      </c>
      <c r="O6" s="16">
        <v>9568485611.6399994</v>
      </c>
      <c r="P6" s="16">
        <v>116522283</v>
      </c>
      <c r="Q6" s="16">
        <v>9451963328.6399994</v>
      </c>
      <c r="R6" s="16">
        <v>221310821659.35999</v>
      </c>
    </row>
    <row r="7" spans="1:18" ht="18" customHeight="1" x14ac:dyDescent="0.25">
      <c r="A7" s="14" t="s">
        <v>71</v>
      </c>
      <c r="B7" s="8" t="s">
        <v>19</v>
      </c>
      <c r="C7" s="8" t="s">
        <v>21</v>
      </c>
      <c r="D7" s="8" t="s">
        <v>22</v>
      </c>
      <c r="E7" s="8"/>
      <c r="F7" s="8"/>
      <c r="G7" s="8"/>
      <c r="H7" s="8"/>
      <c r="I7" s="8"/>
      <c r="J7" s="8" t="s">
        <v>20</v>
      </c>
      <c r="K7" s="16">
        <v>230762784988</v>
      </c>
      <c r="L7" s="13">
        <v>0</v>
      </c>
      <c r="M7" s="16">
        <v>230762784988</v>
      </c>
      <c r="N7" s="16">
        <v>9568485611.6399994</v>
      </c>
      <c r="O7" s="16">
        <v>9568485611.6399994</v>
      </c>
      <c r="P7" s="16">
        <v>116522283</v>
      </c>
      <c r="Q7" s="16">
        <v>9451963328.6399994</v>
      </c>
      <c r="R7" s="16">
        <v>221310821659.35999</v>
      </c>
    </row>
    <row r="8" spans="1:18" ht="18" customHeight="1" x14ac:dyDescent="0.25">
      <c r="A8" s="14" t="s">
        <v>72</v>
      </c>
      <c r="B8" s="8" t="s">
        <v>19</v>
      </c>
      <c r="C8" s="8" t="s">
        <v>21</v>
      </c>
      <c r="D8" s="8" t="s">
        <v>22</v>
      </c>
      <c r="E8" s="8" t="s">
        <v>21</v>
      </c>
      <c r="F8" s="8"/>
      <c r="G8" s="8"/>
      <c r="H8" s="8"/>
      <c r="I8" s="8"/>
      <c r="J8" s="8" t="s">
        <v>23</v>
      </c>
      <c r="K8" s="16">
        <v>141762784988</v>
      </c>
      <c r="L8" s="13">
        <v>0</v>
      </c>
      <c r="M8" s="16">
        <v>141762784988</v>
      </c>
      <c r="N8" s="16">
        <v>9568484671</v>
      </c>
      <c r="O8" s="16">
        <v>9568484671</v>
      </c>
      <c r="P8" s="16">
        <v>116522283</v>
      </c>
      <c r="Q8" s="16">
        <v>9451962388</v>
      </c>
      <c r="R8" s="16">
        <v>132310822600</v>
      </c>
    </row>
    <row r="9" spans="1:18" s="12" customFormat="1" ht="18" customHeight="1" x14ac:dyDescent="0.25">
      <c r="A9" s="14" t="s">
        <v>73</v>
      </c>
      <c r="B9" s="10" t="s">
        <v>19</v>
      </c>
      <c r="C9" s="10" t="s">
        <v>21</v>
      </c>
      <c r="D9" s="10" t="s">
        <v>22</v>
      </c>
      <c r="E9" s="10" t="s">
        <v>21</v>
      </c>
      <c r="F9" s="10" t="s">
        <v>24</v>
      </c>
      <c r="G9" s="10"/>
      <c r="H9" s="10"/>
      <c r="I9" s="10"/>
      <c r="J9" s="10" t="s">
        <v>25</v>
      </c>
      <c r="K9" s="15">
        <v>141762784988</v>
      </c>
      <c r="L9" s="11">
        <v>0</v>
      </c>
      <c r="M9" s="15">
        <v>141762784988</v>
      </c>
      <c r="N9" s="15">
        <v>9568484671</v>
      </c>
      <c r="O9" s="15">
        <v>9568484671</v>
      </c>
      <c r="P9" s="15">
        <v>116522283</v>
      </c>
      <c r="Q9" s="15">
        <v>9451962388</v>
      </c>
      <c r="R9" s="15">
        <v>132310822600</v>
      </c>
    </row>
    <row r="10" spans="1:18" s="12" customFormat="1" ht="17.25" customHeight="1" x14ac:dyDescent="0.25">
      <c r="A10" s="14" t="s">
        <v>74</v>
      </c>
      <c r="B10" s="10" t="s">
        <v>19</v>
      </c>
      <c r="C10" s="10" t="s">
        <v>21</v>
      </c>
      <c r="D10" s="10" t="s">
        <v>22</v>
      </c>
      <c r="E10" s="10" t="s">
        <v>21</v>
      </c>
      <c r="F10" s="10" t="s">
        <v>24</v>
      </c>
      <c r="G10" s="10" t="s">
        <v>26</v>
      </c>
      <c r="H10" s="10"/>
      <c r="I10" s="10"/>
      <c r="J10" s="10" t="s">
        <v>27</v>
      </c>
      <c r="K10" s="15">
        <v>128944352988</v>
      </c>
      <c r="L10" s="11">
        <v>0</v>
      </c>
      <c r="M10" s="15">
        <v>128944352988</v>
      </c>
      <c r="N10" s="15">
        <v>9132624311</v>
      </c>
      <c r="O10" s="15">
        <v>9132624311</v>
      </c>
      <c r="P10" s="15">
        <v>116522283</v>
      </c>
      <c r="Q10" s="15">
        <v>9016102028</v>
      </c>
      <c r="R10" s="15">
        <v>119928250960</v>
      </c>
    </row>
    <row r="11" spans="1:18" ht="18" customHeight="1" x14ac:dyDescent="0.25">
      <c r="A11" s="14" t="s">
        <v>75</v>
      </c>
      <c r="B11" s="8" t="s">
        <v>19</v>
      </c>
      <c r="C11" s="8" t="s">
        <v>21</v>
      </c>
      <c r="D11" s="8" t="s">
        <v>22</v>
      </c>
      <c r="E11" s="8" t="s">
        <v>21</v>
      </c>
      <c r="F11" s="8" t="s">
        <v>24</v>
      </c>
      <c r="G11" s="8" t="s">
        <v>26</v>
      </c>
      <c r="H11" s="8" t="s">
        <v>30</v>
      </c>
      <c r="I11" s="8"/>
      <c r="J11" s="8" t="s">
        <v>31</v>
      </c>
      <c r="K11" s="16">
        <v>68993099087</v>
      </c>
      <c r="L11" s="13">
        <v>0</v>
      </c>
      <c r="M11" s="16">
        <v>68993099087</v>
      </c>
      <c r="N11" s="16">
        <v>6041007028</v>
      </c>
      <c r="O11" s="16">
        <v>6041007028</v>
      </c>
      <c r="P11" s="16">
        <v>101260389</v>
      </c>
      <c r="Q11" s="16">
        <v>5939746639</v>
      </c>
      <c r="R11" s="16">
        <v>63053352448</v>
      </c>
    </row>
    <row r="12" spans="1:18" ht="18" customHeight="1" x14ac:dyDescent="0.25">
      <c r="A12" s="14" t="s">
        <v>76</v>
      </c>
      <c r="B12" s="8" t="s">
        <v>19</v>
      </c>
      <c r="C12" s="8" t="s">
        <v>21</v>
      </c>
      <c r="D12" s="8" t="s">
        <v>22</v>
      </c>
      <c r="E12" s="8" t="s">
        <v>21</v>
      </c>
      <c r="F12" s="8" t="s">
        <v>24</v>
      </c>
      <c r="G12" s="8" t="s">
        <v>26</v>
      </c>
      <c r="H12" s="8" t="s">
        <v>32</v>
      </c>
      <c r="I12" s="8"/>
      <c r="J12" s="8" t="s">
        <v>33</v>
      </c>
      <c r="K12" s="16">
        <v>18132104032</v>
      </c>
      <c r="L12" s="13">
        <v>0</v>
      </c>
      <c r="M12" s="16">
        <v>18132104032</v>
      </c>
      <c r="N12" s="16">
        <v>676884957</v>
      </c>
      <c r="O12" s="16">
        <v>676884957</v>
      </c>
      <c r="P12" s="16">
        <v>10580143</v>
      </c>
      <c r="Q12" s="16">
        <v>666304814</v>
      </c>
      <c r="R12" s="16">
        <v>17465799218</v>
      </c>
    </row>
    <row r="13" spans="1:18" ht="18" customHeight="1" x14ac:dyDescent="0.25">
      <c r="A13" s="14" t="s">
        <v>77</v>
      </c>
      <c r="B13" s="8" t="s">
        <v>19</v>
      </c>
      <c r="C13" s="8" t="s">
        <v>21</v>
      </c>
      <c r="D13" s="8" t="s">
        <v>22</v>
      </c>
      <c r="E13" s="8" t="s">
        <v>21</v>
      </c>
      <c r="F13" s="8" t="s">
        <v>24</v>
      </c>
      <c r="G13" s="8" t="s">
        <v>26</v>
      </c>
      <c r="H13" s="8" t="s">
        <v>34</v>
      </c>
      <c r="I13" s="8"/>
      <c r="J13" s="8" t="s">
        <v>35</v>
      </c>
      <c r="K13" s="16">
        <v>9660953239</v>
      </c>
      <c r="L13" s="13">
        <v>0</v>
      </c>
      <c r="M13" s="16">
        <v>9660953239</v>
      </c>
      <c r="N13" s="16">
        <v>603480636</v>
      </c>
      <c r="O13" s="16">
        <v>603480636</v>
      </c>
      <c r="P13" s="16">
        <v>2594318</v>
      </c>
      <c r="Q13" s="16">
        <v>600886318</v>
      </c>
      <c r="R13" s="16">
        <v>9060066921</v>
      </c>
    </row>
    <row r="14" spans="1:18" ht="18" customHeight="1" x14ac:dyDescent="0.25">
      <c r="A14" s="14" t="s">
        <v>78</v>
      </c>
      <c r="B14" s="8" t="s">
        <v>19</v>
      </c>
      <c r="C14" s="8" t="s">
        <v>21</v>
      </c>
      <c r="D14" s="8" t="s">
        <v>22</v>
      </c>
      <c r="E14" s="8" t="s">
        <v>21</v>
      </c>
      <c r="F14" s="8" t="s">
        <v>24</v>
      </c>
      <c r="G14" s="8" t="s">
        <v>26</v>
      </c>
      <c r="H14" s="8" t="s">
        <v>36</v>
      </c>
      <c r="I14" s="8"/>
      <c r="J14" s="8" t="s">
        <v>37</v>
      </c>
      <c r="K14" s="16">
        <v>32158196630</v>
      </c>
      <c r="L14" s="13">
        <v>0</v>
      </c>
      <c r="M14" s="16">
        <v>32158196630</v>
      </c>
      <c r="N14" s="16">
        <v>1811251690</v>
      </c>
      <c r="O14" s="16">
        <v>1811251690</v>
      </c>
      <c r="P14" s="16">
        <v>2087433</v>
      </c>
      <c r="Q14" s="16">
        <v>1809164257</v>
      </c>
      <c r="R14" s="16">
        <v>30349032373</v>
      </c>
    </row>
    <row r="15" spans="1:18" ht="18" customHeight="1" x14ac:dyDescent="0.25">
      <c r="A15" s="14" t="s">
        <v>79</v>
      </c>
      <c r="B15" s="8" t="s">
        <v>19</v>
      </c>
      <c r="C15" s="8" t="s">
        <v>21</v>
      </c>
      <c r="D15" s="8" t="s">
        <v>22</v>
      </c>
      <c r="E15" s="8" t="s">
        <v>21</v>
      </c>
      <c r="F15" s="8" t="s">
        <v>24</v>
      </c>
      <c r="G15" s="8" t="s">
        <v>19</v>
      </c>
      <c r="H15" s="8"/>
      <c r="I15" s="8"/>
      <c r="J15" s="8" t="s">
        <v>38</v>
      </c>
      <c r="K15" s="16">
        <v>12816000000</v>
      </c>
      <c r="L15" s="13">
        <v>0</v>
      </c>
      <c r="M15" s="16">
        <v>12816000000</v>
      </c>
      <c r="N15" s="16">
        <v>435860360</v>
      </c>
      <c r="O15" s="16">
        <v>435860360</v>
      </c>
      <c r="P15" s="13">
        <v>0</v>
      </c>
      <c r="Q15" s="16">
        <v>435860360</v>
      </c>
      <c r="R15" s="16">
        <v>12380139640</v>
      </c>
    </row>
    <row r="16" spans="1:18" ht="18" customHeight="1" x14ac:dyDescent="0.25">
      <c r="A16" s="14" t="s">
        <v>80</v>
      </c>
      <c r="B16" s="8" t="s">
        <v>19</v>
      </c>
      <c r="C16" s="8" t="s">
        <v>21</v>
      </c>
      <c r="D16" s="8" t="s">
        <v>22</v>
      </c>
      <c r="E16" s="8" t="s">
        <v>21</v>
      </c>
      <c r="F16" s="8" t="s">
        <v>24</v>
      </c>
      <c r="G16" s="8" t="s">
        <v>19</v>
      </c>
      <c r="H16" s="8" t="s">
        <v>22</v>
      </c>
      <c r="I16" s="8"/>
      <c r="J16" s="8" t="s">
        <v>39</v>
      </c>
      <c r="K16" s="16">
        <v>12016000000</v>
      </c>
      <c r="L16" s="13">
        <v>0</v>
      </c>
      <c r="M16" s="16">
        <v>12016000000</v>
      </c>
      <c r="N16" s="16">
        <v>435860360</v>
      </c>
      <c r="O16" s="16">
        <v>435860360</v>
      </c>
      <c r="P16" s="13">
        <v>0</v>
      </c>
      <c r="Q16" s="16">
        <v>435860360</v>
      </c>
      <c r="R16" s="16">
        <v>11580139640</v>
      </c>
    </row>
    <row r="17" spans="1:18" ht="18" customHeight="1" x14ac:dyDescent="0.25">
      <c r="A17" s="14" t="s">
        <v>81</v>
      </c>
      <c r="B17" s="8" t="s">
        <v>19</v>
      </c>
      <c r="C17" s="8" t="s">
        <v>21</v>
      </c>
      <c r="D17" s="8" t="s">
        <v>22</v>
      </c>
      <c r="E17" s="8" t="s">
        <v>21</v>
      </c>
      <c r="F17" s="8" t="s">
        <v>24</v>
      </c>
      <c r="G17" s="8" t="s">
        <v>19</v>
      </c>
      <c r="H17" s="8" t="s">
        <v>22</v>
      </c>
      <c r="I17" s="8" t="s">
        <v>40</v>
      </c>
      <c r="J17" s="8" t="s">
        <v>41</v>
      </c>
      <c r="K17" s="13">
        <v>0</v>
      </c>
      <c r="L17" s="13">
        <v>0</v>
      </c>
      <c r="M17" s="13">
        <v>0</v>
      </c>
      <c r="N17" s="16">
        <v>435860360</v>
      </c>
      <c r="O17" s="16">
        <v>435860360</v>
      </c>
      <c r="P17" s="13">
        <v>0</v>
      </c>
      <c r="Q17" s="16">
        <v>435860360</v>
      </c>
      <c r="R17" s="16">
        <v>-435860360</v>
      </c>
    </row>
    <row r="18" spans="1:18" x14ac:dyDescent="0.25">
      <c r="A18" s="14" t="s">
        <v>82</v>
      </c>
      <c r="B18" s="8" t="s">
        <v>19</v>
      </c>
      <c r="C18" s="8" t="s">
        <v>21</v>
      </c>
      <c r="D18" s="8" t="s">
        <v>22</v>
      </c>
      <c r="E18" s="8" t="s">
        <v>21</v>
      </c>
      <c r="F18" s="8" t="s">
        <v>24</v>
      </c>
      <c r="G18" s="8" t="s">
        <v>19</v>
      </c>
      <c r="H18" s="8" t="s">
        <v>24</v>
      </c>
      <c r="I18" s="8"/>
      <c r="J18" s="8" t="s">
        <v>42</v>
      </c>
      <c r="K18" s="16">
        <v>800000000</v>
      </c>
      <c r="L18" s="13">
        <v>0</v>
      </c>
      <c r="M18" s="16">
        <v>800000000</v>
      </c>
      <c r="N18" s="13">
        <v>0</v>
      </c>
      <c r="O18" s="13">
        <v>0</v>
      </c>
      <c r="P18" s="13">
        <v>0</v>
      </c>
      <c r="Q18" s="13">
        <v>0</v>
      </c>
      <c r="R18" s="16">
        <v>800000000</v>
      </c>
    </row>
    <row r="19" spans="1:18" ht="15" customHeight="1" x14ac:dyDescent="0.25">
      <c r="A19" s="14" t="s">
        <v>83</v>
      </c>
      <c r="B19" s="8" t="s">
        <v>19</v>
      </c>
      <c r="C19" s="8" t="s">
        <v>21</v>
      </c>
      <c r="D19" s="8" t="s">
        <v>22</v>
      </c>
      <c r="E19" s="8" t="s">
        <v>21</v>
      </c>
      <c r="F19" s="8" t="s">
        <v>24</v>
      </c>
      <c r="G19" s="8" t="s">
        <v>43</v>
      </c>
      <c r="H19" s="8"/>
      <c r="I19" s="8"/>
      <c r="J19" s="8" t="s">
        <v>44</v>
      </c>
      <c r="K19" s="16">
        <v>2432000</v>
      </c>
      <c r="L19" s="13">
        <v>0</v>
      </c>
      <c r="M19" s="16">
        <v>2432000</v>
      </c>
      <c r="N19" s="13">
        <v>0</v>
      </c>
      <c r="O19" s="13">
        <v>0</v>
      </c>
      <c r="P19" s="13">
        <v>0</v>
      </c>
      <c r="Q19" s="13">
        <v>0</v>
      </c>
      <c r="R19" s="16">
        <v>2432000</v>
      </c>
    </row>
    <row r="20" spans="1:18" ht="22.5" customHeight="1" x14ac:dyDescent="0.25">
      <c r="A20" s="14" t="s">
        <v>84</v>
      </c>
      <c r="B20" s="8" t="s">
        <v>19</v>
      </c>
      <c r="C20" s="8" t="s">
        <v>21</v>
      </c>
      <c r="D20" s="8" t="s">
        <v>22</v>
      </c>
      <c r="E20" s="8" t="s">
        <v>21</v>
      </c>
      <c r="F20" s="8" t="s">
        <v>24</v>
      </c>
      <c r="G20" s="8" t="s">
        <v>43</v>
      </c>
      <c r="H20" s="8" t="s">
        <v>24</v>
      </c>
      <c r="I20" s="8"/>
      <c r="J20" s="8" t="s">
        <v>45</v>
      </c>
      <c r="K20" s="16">
        <v>2432000</v>
      </c>
      <c r="L20" s="13">
        <v>0</v>
      </c>
      <c r="M20" s="16">
        <v>2432000</v>
      </c>
      <c r="N20" s="13">
        <v>0</v>
      </c>
      <c r="O20" s="13">
        <v>0</v>
      </c>
      <c r="P20" s="13">
        <v>0</v>
      </c>
      <c r="Q20" s="13">
        <v>0</v>
      </c>
      <c r="R20" s="16">
        <v>2432000</v>
      </c>
    </row>
    <row r="21" spans="1:18" ht="18" customHeight="1" x14ac:dyDescent="0.25">
      <c r="A21" s="14" t="s">
        <v>85</v>
      </c>
      <c r="B21" s="8" t="s">
        <v>19</v>
      </c>
      <c r="C21" s="8" t="s">
        <v>21</v>
      </c>
      <c r="D21" s="8" t="s">
        <v>22</v>
      </c>
      <c r="E21" s="8" t="s">
        <v>26</v>
      </c>
      <c r="F21" s="8"/>
      <c r="G21" s="8"/>
      <c r="H21" s="8"/>
      <c r="I21" s="8"/>
      <c r="J21" s="8" t="s">
        <v>56</v>
      </c>
      <c r="K21" s="16">
        <v>89000000000</v>
      </c>
      <c r="L21" s="13">
        <v>0</v>
      </c>
      <c r="M21" s="16">
        <v>89000000000</v>
      </c>
      <c r="N21" s="13">
        <v>940.64</v>
      </c>
      <c r="O21" s="13">
        <v>940.64</v>
      </c>
      <c r="P21" s="13">
        <v>0</v>
      </c>
      <c r="Q21" s="13">
        <v>940.64</v>
      </c>
      <c r="R21" s="16">
        <v>88999999059.360001</v>
      </c>
    </row>
    <row r="22" spans="1:18" ht="15" customHeight="1" x14ac:dyDescent="0.25">
      <c r="A22" s="14" t="s">
        <v>86</v>
      </c>
      <c r="B22" s="8" t="s">
        <v>19</v>
      </c>
      <c r="C22" s="8" t="s">
        <v>21</v>
      </c>
      <c r="D22" s="8" t="s">
        <v>22</v>
      </c>
      <c r="E22" s="8" t="s">
        <v>26</v>
      </c>
      <c r="F22" s="8" t="s">
        <v>24</v>
      </c>
      <c r="G22" s="8"/>
      <c r="H22" s="8"/>
      <c r="I22" s="8"/>
      <c r="J22" s="8" t="s">
        <v>57</v>
      </c>
      <c r="K22" s="16">
        <v>89000000000</v>
      </c>
      <c r="L22" s="13">
        <v>0</v>
      </c>
      <c r="M22" s="16">
        <v>89000000000</v>
      </c>
      <c r="N22" s="13">
        <v>0</v>
      </c>
      <c r="O22" s="13">
        <v>0</v>
      </c>
      <c r="P22" s="13">
        <v>0</v>
      </c>
      <c r="Q22" s="13">
        <v>0</v>
      </c>
      <c r="R22" s="16">
        <v>89000000000</v>
      </c>
    </row>
    <row r="23" spans="1:18" ht="15" customHeight="1" x14ac:dyDescent="0.25">
      <c r="A23" s="14" t="s">
        <v>87</v>
      </c>
      <c r="B23" s="8" t="s">
        <v>19</v>
      </c>
      <c r="C23" s="8" t="s">
        <v>21</v>
      </c>
      <c r="D23" s="8" t="s">
        <v>22</v>
      </c>
      <c r="E23" s="8" t="s">
        <v>26</v>
      </c>
      <c r="F23" s="8" t="s">
        <v>40</v>
      </c>
      <c r="G23" s="8"/>
      <c r="H23" s="8"/>
      <c r="I23" s="8"/>
      <c r="J23" s="8" t="s">
        <v>58</v>
      </c>
      <c r="K23" s="16">
        <v>0</v>
      </c>
      <c r="L23" s="13">
        <v>0</v>
      </c>
      <c r="M23" s="13">
        <v>0</v>
      </c>
      <c r="N23" s="13">
        <v>940.64</v>
      </c>
      <c r="O23" s="13">
        <v>940.64</v>
      </c>
      <c r="P23" s="13">
        <v>0</v>
      </c>
      <c r="Q23" s="13">
        <v>940.64</v>
      </c>
      <c r="R23" s="13">
        <v>-940.64</v>
      </c>
    </row>
    <row r="24" spans="1:18" ht="15" customHeight="1" x14ac:dyDescent="0.25">
      <c r="A24" s="14" t="s">
        <v>88</v>
      </c>
      <c r="B24" s="8" t="s">
        <v>19</v>
      </c>
      <c r="C24" s="8" t="s">
        <v>21</v>
      </c>
      <c r="D24" s="8" t="s">
        <v>22</v>
      </c>
      <c r="E24" s="8" t="s">
        <v>26</v>
      </c>
      <c r="F24" s="8" t="s">
        <v>40</v>
      </c>
      <c r="G24" s="8" t="s">
        <v>21</v>
      </c>
      <c r="H24" s="8"/>
      <c r="I24" s="8"/>
      <c r="J24" s="8" t="s">
        <v>59</v>
      </c>
      <c r="K24" s="16">
        <v>0</v>
      </c>
      <c r="L24" s="13">
        <v>0</v>
      </c>
      <c r="M24" s="13">
        <v>0</v>
      </c>
      <c r="N24" s="13">
        <v>940.64</v>
      </c>
      <c r="O24" s="13">
        <v>940.64</v>
      </c>
      <c r="P24" s="13">
        <v>0</v>
      </c>
      <c r="Q24" s="13">
        <v>940.64</v>
      </c>
      <c r="R24" s="13">
        <v>-940.64</v>
      </c>
    </row>
    <row r="25" spans="1:18" ht="15" customHeight="1" x14ac:dyDescent="0.25">
      <c r="A25" s="14" t="s">
        <v>89</v>
      </c>
      <c r="B25" s="8" t="s">
        <v>19</v>
      </c>
      <c r="C25" s="8" t="s">
        <v>21</v>
      </c>
      <c r="D25" s="8" t="s">
        <v>22</v>
      </c>
      <c r="E25" s="8" t="s">
        <v>26</v>
      </c>
      <c r="F25" s="8" t="s">
        <v>40</v>
      </c>
      <c r="G25" s="8" t="s">
        <v>21</v>
      </c>
      <c r="H25" s="8" t="s">
        <v>24</v>
      </c>
      <c r="I25" s="8"/>
      <c r="J25" s="8" t="s">
        <v>60</v>
      </c>
      <c r="K25" s="16">
        <v>0</v>
      </c>
      <c r="L25" s="13">
        <v>0</v>
      </c>
      <c r="M25" s="13">
        <v>0</v>
      </c>
      <c r="N25" s="13">
        <v>940.64</v>
      </c>
      <c r="O25" s="13">
        <v>940.64</v>
      </c>
      <c r="P25" s="13">
        <v>0</v>
      </c>
      <c r="Q25" s="13">
        <v>940.64</v>
      </c>
      <c r="R25" s="13">
        <v>-940.64</v>
      </c>
    </row>
    <row r="26" spans="1:18" ht="15" customHeight="1" x14ac:dyDescent="0.25">
      <c r="A26" s="14" t="s">
        <v>90</v>
      </c>
      <c r="B26" s="8" t="s">
        <v>19</v>
      </c>
      <c r="C26" s="8" t="s">
        <v>21</v>
      </c>
      <c r="D26" s="8" t="s">
        <v>22</v>
      </c>
      <c r="E26" s="8" t="s">
        <v>26</v>
      </c>
      <c r="F26" s="8" t="s">
        <v>40</v>
      </c>
      <c r="G26" s="8" t="s">
        <v>21</v>
      </c>
      <c r="H26" s="8" t="s">
        <v>24</v>
      </c>
      <c r="I26" s="8" t="s">
        <v>22</v>
      </c>
      <c r="J26" s="8" t="s">
        <v>61</v>
      </c>
      <c r="K26" s="16">
        <v>0</v>
      </c>
      <c r="L26" s="13">
        <v>0</v>
      </c>
      <c r="M26" s="13">
        <v>0</v>
      </c>
      <c r="N26" s="13">
        <v>940.64</v>
      </c>
      <c r="O26" s="13">
        <v>940.64</v>
      </c>
      <c r="P26" s="13">
        <v>0</v>
      </c>
      <c r="Q26" s="13">
        <v>940.64</v>
      </c>
      <c r="R26" s="13">
        <v>-940.64</v>
      </c>
    </row>
  </sheetData>
  <pageMargins left="0.86614173228346503" right="3.9370078740157501E-2" top="0.78740157480314998" bottom="0.74678346456692901" header="0.78740157480314998" footer="0.39370078740157499"/>
  <pageSetup orientation="landscape" horizontalDpi="300" verticalDpi="300" r:id="rId1"/>
  <headerFooter alignWithMargins="0">
    <oddFooter>&amp;R&amp;"Arial,Regular"&amp;8&amp;P 
&amp;"-,Regular"de 
&amp;"-,Regular"&amp;N 
&amp;"-,Regular"Página</oddFooter>
  </headerFooter>
  <ignoredErrors>
    <ignoredError sqref="A7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6"/>
  <sheetViews>
    <sheetView showGridLines="0" tabSelected="1" topLeftCell="A5" zoomScaleNormal="100" zoomScaleSheetLayoutView="70" workbookViewId="0">
      <selection activeCell="A13" sqref="A13"/>
    </sheetView>
  </sheetViews>
  <sheetFormatPr baseColWidth="10" defaultColWidth="11.42578125" defaultRowHeight="15" x14ac:dyDescent="0.25"/>
  <cols>
    <col min="1" max="1" width="17" style="1" customWidth="1"/>
    <col min="2" max="2" width="31.5703125" style="1" customWidth="1"/>
    <col min="3" max="3" width="18.28515625" style="3" customWidth="1"/>
    <col min="4" max="4" width="13" style="3" customWidth="1"/>
    <col min="5" max="5" width="17.7109375" style="3" customWidth="1"/>
    <col min="6" max="7" width="14.28515625" style="1" customWidth="1"/>
    <col min="8" max="8" width="15.28515625" style="23" customWidth="1"/>
    <col min="9" max="11" width="15.28515625" style="1" customWidth="1"/>
    <col min="12" max="14" width="16.42578125" style="1" customWidth="1"/>
    <col min="15" max="15" width="18.140625" style="1" customWidth="1"/>
    <col min="16" max="16" width="19.140625" style="1" customWidth="1"/>
    <col min="17" max="17" width="18.140625" style="73" bestFit="1" customWidth="1"/>
    <col min="18" max="18" width="21.42578125" style="23" customWidth="1"/>
    <col min="19" max="19" width="20.85546875" style="23" customWidth="1"/>
    <col min="20" max="20" width="19.140625" style="1" customWidth="1"/>
    <col min="21" max="21" width="18.140625" style="1" customWidth="1"/>
    <col min="22" max="22" width="11" style="4" customWidth="1"/>
    <col min="23" max="16384" width="11.42578125" style="1"/>
  </cols>
  <sheetData>
    <row r="1" spans="1:22" ht="18.75" hidden="1" customHeight="1" x14ac:dyDescent="0.25">
      <c r="A1" s="83" t="s">
        <v>91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5"/>
      <c r="V1" s="86"/>
    </row>
    <row r="2" spans="1:22" ht="18.75" hidden="1" customHeight="1" x14ac:dyDescent="0.25">
      <c r="A2" s="87" t="s">
        <v>92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9"/>
      <c r="V2" s="90"/>
    </row>
    <row r="3" spans="1:22" ht="12.75" hidden="1" customHeight="1" x14ac:dyDescent="0.25">
      <c r="A3" s="87" t="s">
        <v>93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  <c r="V3" s="90"/>
    </row>
    <row r="4" spans="1:22" hidden="1" x14ac:dyDescent="0.25">
      <c r="A4" s="47" t="s">
        <v>94</v>
      </c>
      <c r="B4" s="48" t="s">
        <v>10</v>
      </c>
      <c r="C4" s="91" t="s">
        <v>95</v>
      </c>
      <c r="D4" s="91"/>
      <c r="E4" s="91"/>
      <c r="F4" s="92" t="s">
        <v>96</v>
      </c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3"/>
      <c r="V4" s="94"/>
    </row>
    <row r="5" spans="1:22" ht="18.75" customHeight="1" x14ac:dyDescent="0.25">
      <c r="A5" s="95" t="s">
        <v>91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</row>
    <row r="6" spans="1:22" ht="18.75" customHeight="1" x14ac:dyDescent="0.25">
      <c r="A6" s="96" t="s">
        <v>92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</row>
    <row r="7" spans="1:22" hidden="1" x14ac:dyDescent="0.25">
      <c r="A7" s="96" t="s">
        <v>97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</row>
    <row r="8" spans="1:22" x14ac:dyDescent="0.25">
      <c r="A8" s="80" t="s">
        <v>94</v>
      </c>
      <c r="B8" s="79" t="s">
        <v>10</v>
      </c>
      <c r="C8" s="81" t="s">
        <v>95</v>
      </c>
      <c r="D8" s="81"/>
      <c r="E8" s="81"/>
      <c r="F8" s="82" t="s">
        <v>96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</row>
    <row r="9" spans="1:22" ht="53.25" customHeight="1" x14ac:dyDescent="0.25">
      <c r="A9" s="80"/>
      <c r="B9" s="79"/>
      <c r="C9" s="25" t="s">
        <v>11</v>
      </c>
      <c r="D9" s="25" t="s">
        <v>12</v>
      </c>
      <c r="E9" s="25" t="s">
        <v>13</v>
      </c>
      <c r="F9" s="26" t="s">
        <v>98</v>
      </c>
      <c r="G9" s="26" t="s">
        <v>99</v>
      </c>
      <c r="H9" s="27" t="s">
        <v>100</v>
      </c>
      <c r="I9" s="26" t="s">
        <v>101</v>
      </c>
      <c r="J9" s="26" t="s">
        <v>102</v>
      </c>
      <c r="K9" s="26" t="s">
        <v>103</v>
      </c>
      <c r="L9" s="26" t="s">
        <v>104</v>
      </c>
      <c r="M9" s="26" t="s">
        <v>105</v>
      </c>
      <c r="N9" s="26" t="s">
        <v>106</v>
      </c>
      <c r="O9" s="60" t="s">
        <v>107</v>
      </c>
      <c r="P9" s="60" t="s">
        <v>108</v>
      </c>
      <c r="Q9" s="71" t="s">
        <v>109</v>
      </c>
      <c r="R9" s="61" t="s">
        <v>125</v>
      </c>
      <c r="S9" s="61" t="s">
        <v>126</v>
      </c>
      <c r="T9" s="60" t="s">
        <v>18</v>
      </c>
      <c r="U9" s="60" t="s">
        <v>16</v>
      </c>
      <c r="V9" s="62" t="s">
        <v>110</v>
      </c>
    </row>
    <row r="10" spans="1:22" ht="30" x14ac:dyDescent="0.25">
      <c r="A10" s="28">
        <v>3</v>
      </c>
      <c r="B10" s="28" t="s">
        <v>20</v>
      </c>
      <c r="C10" s="29">
        <v>230762784988</v>
      </c>
      <c r="D10" s="29">
        <v>0</v>
      </c>
      <c r="E10" s="29">
        <v>230762784988</v>
      </c>
      <c r="F10" s="29">
        <v>9568485611.6399994</v>
      </c>
      <c r="G10" s="29">
        <v>2832691712.48</v>
      </c>
      <c r="H10" s="29">
        <v>11038836243.309999</v>
      </c>
      <c r="I10" s="29">
        <v>12797729908.4</v>
      </c>
      <c r="J10" s="29">
        <v>16777415071.9</v>
      </c>
      <c r="K10" s="29">
        <v>17261556531.66</v>
      </c>
      <c r="L10" s="29">
        <v>102997474219.67999</v>
      </c>
      <c r="M10" s="30">
        <v>16644055173.809999</v>
      </c>
      <c r="N10" s="54">
        <v>16467606814.219999</v>
      </c>
      <c r="O10" s="65">
        <v>3756965391.3400002</v>
      </c>
      <c r="P10" s="65">
        <v>-30868478434.150002</v>
      </c>
      <c r="Q10" s="65">
        <v>9301160233</v>
      </c>
      <c r="R10" s="75">
        <v>188575498477.29001</v>
      </c>
      <c r="S10" s="75">
        <v>184570347410.56</v>
      </c>
      <c r="T10" s="65">
        <v>46192437577.440002</v>
      </c>
      <c r="U10" s="65">
        <v>4005151066.73</v>
      </c>
      <c r="V10" s="66">
        <f>+R10/E10</f>
        <v>0.81718331873614802</v>
      </c>
    </row>
    <row r="11" spans="1:22" ht="30" hidden="1" x14ac:dyDescent="0.25">
      <c r="A11" s="31" t="s">
        <v>70</v>
      </c>
      <c r="B11" s="28" t="s">
        <v>20</v>
      </c>
      <c r="C11" s="29">
        <v>230762784988</v>
      </c>
      <c r="D11" s="29">
        <v>0</v>
      </c>
      <c r="E11" s="29">
        <v>230762784988</v>
      </c>
      <c r="F11" s="29">
        <v>9568485611.6399994</v>
      </c>
      <c r="G11" s="29">
        <v>2832691712.48</v>
      </c>
      <c r="H11" s="29">
        <v>11038836243.309999</v>
      </c>
      <c r="I11" s="29">
        <v>12797729908.4</v>
      </c>
      <c r="J11" s="29">
        <v>16777415071.9</v>
      </c>
      <c r="K11" s="29">
        <v>17261556531.66</v>
      </c>
      <c r="L11" s="29">
        <v>102997474219.67999</v>
      </c>
      <c r="M11" s="29"/>
      <c r="N11" s="54">
        <v>16467606814.219999</v>
      </c>
      <c r="O11" s="65">
        <v>3756965391.3400002</v>
      </c>
      <c r="P11" s="65">
        <v>-30868478434.150002</v>
      </c>
      <c r="Q11" s="65">
        <v>9301160233</v>
      </c>
      <c r="R11" s="75">
        <v>188575498477.29001</v>
      </c>
      <c r="S11" s="75">
        <v>184570347410.56</v>
      </c>
      <c r="T11" s="65">
        <v>46192437577.440002</v>
      </c>
      <c r="U11" s="65">
        <v>4005151066.73</v>
      </c>
      <c r="V11" s="66">
        <f t="shared" ref="V11:V33" si="0">+R11/E11</f>
        <v>0.81718331873614802</v>
      </c>
    </row>
    <row r="12" spans="1:22" ht="30" hidden="1" x14ac:dyDescent="0.25">
      <c r="A12" s="32" t="s">
        <v>71</v>
      </c>
      <c r="B12" s="33" t="s">
        <v>20</v>
      </c>
      <c r="C12" s="29">
        <v>230762784988</v>
      </c>
      <c r="D12" s="29">
        <v>0</v>
      </c>
      <c r="E12" s="29">
        <v>230762784988</v>
      </c>
      <c r="F12" s="29">
        <v>9568485611.6399994</v>
      </c>
      <c r="G12" s="29">
        <v>2832691712.48</v>
      </c>
      <c r="H12" s="29">
        <v>11038836243.309999</v>
      </c>
      <c r="I12" s="29">
        <v>12797729908.4</v>
      </c>
      <c r="J12" s="29">
        <v>16777415071.9</v>
      </c>
      <c r="K12" s="29">
        <v>17261556531.66</v>
      </c>
      <c r="L12" s="29">
        <v>102997474219.67999</v>
      </c>
      <c r="M12" s="29"/>
      <c r="N12" s="54">
        <v>16467606814.219999</v>
      </c>
      <c r="O12" s="65">
        <v>3756965391.3400002</v>
      </c>
      <c r="P12" s="65">
        <v>-30868478434.150002</v>
      </c>
      <c r="Q12" s="65">
        <v>9301160233</v>
      </c>
      <c r="R12" s="75">
        <v>188575498477.29001</v>
      </c>
      <c r="S12" s="75">
        <v>184570347410.56</v>
      </c>
      <c r="T12" s="65">
        <v>46192437577.440002</v>
      </c>
      <c r="U12" s="65">
        <v>4005151066.73</v>
      </c>
      <c r="V12" s="66">
        <f t="shared" si="0"/>
        <v>0.81718331873614802</v>
      </c>
    </row>
    <row r="13" spans="1:22" x14ac:dyDescent="0.25">
      <c r="A13" s="33" t="s">
        <v>72</v>
      </c>
      <c r="B13" s="33" t="s">
        <v>23</v>
      </c>
      <c r="C13" s="29">
        <v>141762784988</v>
      </c>
      <c r="D13" s="29">
        <v>0</v>
      </c>
      <c r="E13" s="29">
        <v>141762784988</v>
      </c>
      <c r="F13" s="29">
        <v>9568484671</v>
      </c>
      <c r="G13" s="29">
        <v>2832528364.8299999</v>
      </c>
      <c r="H13" s="29">
        <v>11038834843.82</v>
      </c>
      <c r="I13" s="29">
        <v>12796914022.99</v>
      </c>
      <c r="J13" s="29">
        <v>16777412389.99</v>
      </c>
      <c r="K13" s="29">
        <v>17261552869.290001</v>
      </c>
      <c r="L13" s="29">
        <v>13997472678.75</v>
      </c>
      <c r="M13" s="30">
        <v>16644046132.16</v>
      </c>
      <c r="N13" s="54">
        <v>16467573903.92</v>
      </c>
      <c r="O13" s="65">
        <v>3756961612.3800001</v>
      </c>
      <c r="P13" s="65">
        <v>21400814253.380001</v>
      </c>
      <c r="Q13" s="65">
        <v>9251218424.1599998</v>
      </c>
      <c r="R13" s="75">
        <v>151793814166.67001</v>
      </c>
      <c r="S13" s="75">
        <v>147788663099.94</v>
      </c>
      <c r="T13" s="65">
        <v>-6025878111.9399996</v>
      </c>
      <c r="U13" s="65">
        <v>4005151066.73</v>
      </c>
      <c r="V13" s="66">
        <f t="shared" si="0"/>
        <v>1.0707592558901768</v>
      </c>
    </row>
    <row r="14" spans="1:22" x14ac:dyDescent="0.25">
      <c r="A14" s="34" t="s">
        <v>73</v>
      </c>
      <c r="B14" s="28" t="s">
        <v>25</v>
      </c>
      <c r="C14" s="29">
        <v>141762784988</v>
      </c>
      <c r="D14" s="29">
        <v>0</v>
      </c>
      <c r="E14" s="29">
        <v>141762784988</v>
      </c>
      <c r="F14" s="29">
        <v>9568484671</v>
      </c>
      <c r="G14" s="29">
        <v>2832528364.8299999</v>
      </c>
      <c r="H14" s="29">
        <v>11038834843.82</v>
      </c>
      <c r="I14" s="29">
        <v>12796914022.99</v>
      </c>
      <c r="J14" s="29">
        <v>16777412389.99</v>
      </c>
      <c r="K14" s="29">
        <v>17261552869.290001</v>
      </c>
      <c r="L14" s="29">
        <v>13997472678.75</v>
      </c>
      <c r="M14" s="29">
        <v>16644046132.16</v>
      </c>
      <c r="N14" s="54">
        <v>16467573903.92</v>
      </c>
      <c r="O14" s="65">
        <v>3756961612.3800001</v>
      </c>
      <c r="P14" s="65">
        <v>21400814253.380001</v>
      </c>
      <c r="Q14" s="65">
        <v>9251218424.1599998</v>
      </c>
      <c r="R14" s="75">
        <v>151793814166.67001</v>
      </c>
      <c r="S14" s="75">
        <v>147788663099.94</v>
      </c>
      <c r="T14" s="65">
        <v>-6025878111.9399996</v>
      </c>
      <c r="U14" s="65">
        <v>4005151066.73</v>
      </c>
      <c r="V14" s="66">
        <f t="shared" si="0"/>
        <v>1.0707592558901768</v>
      </c>
    </row>
    <row r="15" spans="1:22" s="5" customFormat="1" ht="30" x14ac:dyDescent="0.25">
      <c r="A15" s="35" t="s">
        <v>74</v>
      </c>
      <c r="B15" s="35" t="s">
        <v>27</v>
      </c>
      <c r="C15" s="36">
        <v>128944352988</v>
      </c>
      <c r="D15" s="36">
        <v>0</v>
      </c>
      <c r="E15" s="36">
        <v>128944352988</v>
      </c>
      <c r="F15" s="36">
        <v>9132624311</v>
      </c>
      <c r="G15" s="36">
        <v>2832506514.8299999</v>
      </c>
      <c r="H15" s="36">
        <v>10364575117.82</v>
      </c>
      <c r="I15" s="36">
        <v>12352639466.610001</v>
      </c>
      <c r="J15" s="36">
        <v>15910197451</v>
      </c>
      <c r="K15" s="36">
        <v>16613259356</v>
      </c>
      <c r="L15" s="36">
        <v>13440868376.5</v>
      </c>
      <c r="M15" s="37">
        <f>+M16+M17+M18+M19+M20</f>
        <v>15873156742.040001</v>
      </c>
      <c r="N15" s="55">
        <v>16467543651.809999</v>
      </c>
      <c r="O15" s="67">
        <v>3756950688</v>
      </c>
      <c r="P15" s="67">
        <v>19413326804</v>
      </c>
      <c r="Q15" s="67">
        <v>8634528781.3600006</v>
      </c>
      <c r="R15" s="76">
        <v>144792177260.97</v>
      </c>
      <c r="S15" s="76">
        <v>141243433244.23999</v>
      </c>
      <c r="T15" s="67">
        <v>-12299080256.24</v>
      </c>
      <c r="U15" s="67">
        <v>3548744016.73</v>
      </c>
      <c r="V15" s="68">
        <f t="shared" si="0"/>
        <v>1.1229043684793614</v>
      </c>
    </row>
    <row r="16" spans="1:22" ht="30" x14ac:dyDescent="0.25">
      <c r="A16" s="39" t="s">
        <v>111</v>
      </c>
      <c r="B16" s="33" t="s">
        <v>29</v>
      </c>
      <c r="C16" s="29"/>
      <c r="D16" s="29"/>
      <c r="E16" s="29"/>
      <c r="F16" s="29"/>
      <c r="G16" s="29"/>
      <c r="H16" s="29"/>
      <c r="I16" s="29">
        <v>46090</v>
      </c>
      <c r="J16" s="29">
        <v>255240</v>
      </c>
      <c r="K16" s="29">
        <v>336320</v>
      </c>
      <c r="L16" s="29">
        <v>89020</v>
      </c>
      <c r="M16" s="30">
        <v>94280</v>
      </c>
      <c r="N16" s="54">
        <v>40910</v>
      </c>
      <c r="O16" s="65">
        <v>0</v>
      </c>
      <c r="P16" s="65">
        <v>56800</v>
      </c>
      <c r="Q16" s="65">
        <v>346962.69</v>
      </c>
      <c r="R16" s="75">
        <v>1939942.69</v>
      </c>
      <c r="S16" s="75">
        <v>1939942.69</v>
      </c>
      <c r="T16" s="65">
        <v>-1939942.69</v>
      </c>
      <c r="U16" s="65">
        <v>0</v>
      </c>
      <c r="V16" s="66">
        <v>0</v>
      </c>
    </row>
    <row r="17" spans="1:22" ht="30" x14ac:dyDescent="0.25">
      <c r="A17" s="39" t="s">
        <v>75</v>
      </c>
      <c r="B17" s="33" t="s">
        <v>31</v>
      </c>
      <c r="C17" s="29">
        <v>68993099087</v>
      </c>
      <c r="D17" s="29">
        <v>0</v>
      </c>
      <c r="E17" s="29">
        <v>68993099087</v>
      </c>
      <c r="F17" s="29">
        <v>6041007028</v>
      </c>
      <c r="G17" s="29">
        <v>1673103221</v>
      </c>
      <c r="H17" s="29">
        <v>6528789959</v>
      </c>
      <c r="I17" s="29">
        <v>7885116428</v>
      </c>
      <c r="J17" s="29">
        <v>11035392067</v>
      </c>
      <c r="K17" s="29">
        <v>11381321421</v>
      </c>
      <c r="L17" s="29">
        <v>8188692277</v>
      </c>
      <c r="M17" s="29">
        <v>10924916221</v>
      </c>
      <c r="N17" s="54">
        <v>12084427148.809999</v>
      </c>
      <c r="O17" s="65">
        <v>2748277609</v>
      </c>
      <c r="P17" s="65">
        <v>14224208731</v>
      </c>
      <c r="Q17" s="65">
        <v>1287633796.1800001</v>
      </c>
      <c r="R17" s="75">
        <v>94002885906.990005</v>
      </c>
      <c r="S17" s="75">
        <v>91241200748.339996</v>
      </c>
      <c r="T17" s="65">
        <v>-22248101661.34</v>
      </c>
      <c r="U17" s="65">
        <v>2761685158.6500001</v>
      </c>
      <c r="V17" s="66">
        <f t="shared" si="0"/>
        <v>1.3624969330404013</v>
      </c>
    </row>
    <row r="18" spans="1:22" ht="30" x14ac:dyDescent="0.25">
      <c r="A18" s="39" t="s">
        <v>76</v>
      </c>
      <c r="B18" s="33" t="s">
        <v>33</v>
      </c>
      <c r="C18" s="29">
        <v>18132104032</v>
      </c>
      <c r="D18" s="29">
        <v>0</v>
      </c>
      <c r="E18" s="29">
        <v>18132104032</v>
      </c>
      <c r="F18" s="29">
        <v>676884957</v>
      </c>
      <c r="G18" s="29">
        <v>363746955</v>
      </c>
      <c r="H18" s="29">
        <v>1025751529</v>
      </c>
      <c r="I18" s="29">
        <v>1219177709</v>
      </c>
      <c r="J18" s="29">
        <v>1163673222</v>
      </c>
      <c r="K18" s="29">
        <v>1580789190</v>
      </c>
      <c r="L18" s="29">
        <v>1898695121.5</v>
      </c>
      <c r="M18" s="29">
        <v>1360525007</v>
      </c>
      <c r="N18" s="54">
        <v>1425649023</v>
      </c>
      <c r="O18" s="65">
        <v>323340528</v>
      </c>
      <c r="P18" s="65">
        <v>1662379990</v>
      </c>
      <c r="Q18" s="65">
        <v>1045638520</v>
      </c>
      <c r="R18" s="75">
        <v>13746251751.5</v>
      </c>
      <c r="S18" s="75">
        <v>13331753402.42</v>
      </c>
      <c r="T18" s="65">
        <v>4800350629.5799999</v>
      </c>
      <c r="U18" s="65">
        <v>414498349.07999998</v>
      </c>
      <c r="V18" s="66">
        <f t="shared" si="0"/>
        <v>0.75811674846119703</v>
      </c>
    </row>
    <row r="19" spans="1:22" ht="30" x14ac:dyDescent="0.25">
      <c r="A19" s="39" t="s">
        <v>77</v>
      </c>
      <c r="B19" s="33" t="s">
        <v>35</v>
      </c>
      <c r="C19" s="29">
        <v>9660953239</v>
      </c>
      <c r="D19" s="29">
        <v>0</v>
      </c>
      <c r="E19" s="29">
        <v>9660953239</v>
      </c>
      <c r="F19" s="29">
        <v>603480636</v>
      </c>
      <c r="G19" s="29">
        <v>172921677.83000001</v>
      </c>
      <c r="H19" s="29">
        <v>525674029.81999999</v>
      </c>
      <c r="I19" s="29">
        <v>975580848.61000001</v>
      </c>
      <c r="J19" s="29">
        <v>1124425242</v>
      </c>
      <c r="K19" s="29">
        <v>1037014581</v>
      </c>
      <c r="L19" s="29">
        <v>787572683</v>
      </c>
      <c r="M19" s="29">
        <v>920917927.03999996</v>
      </c>
      <c r="N19" s="54">
        <v>752253866</v>
      </c>
      <c r="O19" s="65">
        <v>174908147</v>
      </c>
      <c r="P19" s="65">
        <v>899249486</v>
      </c>
      <c r="Q19" s="65">
        <v>851847030.20000005</v>
      </c>
      <c r="R19" s="75">
        <v>8825846154.5</v>
      </c>
      <c r="S19" s="75">
        <v>8770916859.5</v>
      </c>
      <c r="T19" s="65">
        <v>890036379.5</v>
      </c>
      <c r="U19" s="65">
        <v>54929295</v>
      </c>
      <c r="V19" s="66">
        <f t="shared" si="0"/>
        <v>0.91355852121002068</v>
      </c>
    </row>
    <row r="20" spans="1:22" ht="30" x14ac:dyDescent="0.25">
      <c r="A20" s="39" t="s">
        <v>78</v>
      </c>
      <c r="B20" s="33" t="s">
        <v>37</v>
      </c>
      <c r="C20" s="29">
        <v>32158196630</v>
      </c>
      <c r="D20" s="29">
        <v>0</v>
      </c>
      <c r="E20" s="29">
        <v>32158196630</v>
      </c>
      <c r="F20" s="29">
        <v>1811251690</v>
      </c>
      <c r="G20" s="29">
        <v>622060341</v>
      </c>
      <c r="H20" s="29">
        <v>2284359600</v>
      </c>
      <c r="I20" s="29">
        <v>2272718391</v>
      </c>
      <c r="J20" s="29">
        <v>2586451680</v>
      </c>
      <c r="K20" s="29">
        <v>2613797844</v>
      </c>
      <c r="L20" s="29">
        <v>2565819275</v>
      </c>
      <c r="M20" s="29">
        <v>2666703307</v>
      </c>
      <c r="N20" s="54">
        <v>2205172704</v>
      </c>
      <c r="O20" s="65">
        <v>510424404</v>
      </c>
      <c r="P20" s="65">
        <v>2627431797</v>
      </c>
      <c r="Q20" s="65">
        <v>5449062472.29</v>
      </c>
      <c r="R20" s="75">
        <v>28215253505.290001</v>
      </c>
      <c r="S20" s="75">
        <v>27897622291.290001</v>
      </c>
      <c r="T20" s="65">
        <v>4260574338.71</v>
      </c>
      <c r="U20" s="65">
        <v>317631214</v>
      </c>
      <c r="V20" s="66">
        <f t="shared" si="0"/>
        <v>0.87738917172265585</v>
      </c>
    </row>
    <row r="21" spans="1:22" ht="30" x14ac:dyDescent="0.25">
      <c r="A21" s="40" t="s">
        <v>79</v>
      </c>
      <c r="B21" s="35" t="s">
        <v>38</v>
      </c>
      <c r="C21" s="36">
        <v>12816000000</v>
      </c>
      <c r="D21" s="36">
        <v>0</v>
      </c>
      <c r="E21" s="36">
        <v>12816000000</v>
      </c>
      <c r="F21" s="36">
        <v>435860360</v>
      </c>
      <c r="G21" s="36">
        <v>0</v>
      </c>
      <c r="H21" s="36">
        <v>674240400</v>
      </c>
      <c r="I21" s="36">
        <v>444263632</v>
      </c>
      <c r="J21" s="36">
        <v>867144853</v>
      </c>
      <c r="K21" s="36">
        <v>648293513.28999996</v>
      </c>
      <c r="L21" s="37">
        <v>556501779</v>
      </c>
      <c r="M21" s="38">
        <v>770845692</v>
      </c>
      <c r="N21" s="56">
        <v>0</v>
      </c>
      <c r="O21" s="67">
        <v>0</v>
      </c>
      <c r="P21" s="67">
        <v>1987474004</v>
      </c>
      <c r="Q21" s="67">
        <v>596864387</v>
      </c>
      <c r="R21" s="76">
        <v>6981488620.29</v>
      </c>
      <c r="S21" s="76">
        <v>6525081570.29</v>
      </c>
      <c r="T21" s="67">
        <v>6290918429.71</v>
      </c>
      <c r="U21" s="67">
        <v>456407050</v>
      </c>
      <c r="V21" s="68">
        <f t="shared" si="0"/>
        <v>0.544747863630618</v>
      </c>
    </row>
    <row r="22" spans="1:22" x14ac:dyDescent="0.25">
      <c r="A22" s="41" t="s">
        <v>80</v>
      </c>
      <c r="B22" s="33" t="s">
        <v>39</v>
      </c>
      <c r="C22" s="29">
        <v>12016000000</v>
      </c>
      <c r="D22" s="29">
        <v>0</v>
      </c>
      <c r="E22" s="29">
        <v>12016000000</v>
      </c>
      <c r="F22" s="29">
        <v>435860360</v>
      </c>
      <c r="G22" s="29"/>
      <c r="H22" s="29">
        <v>674240400</v>
      </c>
      <c r="I22" s="29">
        <v>444263632</v>
      </c>
      <c r="J22" s="29">
        <v>771131571</v>
      </c>
      <c r="K22" s="29">
        <v>605119115.28999996</v>
      </c>
      <c r="L22" s="29">
        <v>504780583</v>
      </c>
      <c r="M22" s="30">
        <v>641173504</v>
      </c>
      <c r="N22" s="57">
        <v>0</v>
      </c>
      <c r="O22" s="65">
        <v>0</v>
      </c>
      <c r="P22" s="65">
        <v>1708091053</v>
      </c>
      <c r="Q22" s="65">
        <v>521340637</v>
      </c>
      <c r="R22" s="75">
        <v>6306000855.29</v>
      </c>
      <c r="S22" s="75">
        <v>5849593805.29</v>
      </c>
      <c r="T22" s="65">
        <v>6166406194.71</v>
      </c>
      <c r="U22" s="65">
        <v>456407050</v>
      </c>
      <c r="V22" s="66">
        <f t="shared" si="0"/>
        <v>0.52480033749084554</v>
      </c>
    </row>
    <row r="23" spans="1:22" hidden="1" x14ac:dyDescent="0.25">
      <c r="A23" s="42" t="s">
        <v>81</v>
      </c>
      <c r="B23" s="33" t="s">
        <v>41</v>
      </c>
      <c r="C23" s="29">
        <v>0</v>
      </c>
      <c r="D23" s="29">
        <v>0</v>
      </c>
      <c r="E23" s="29">
        <v>0</v>
      </c>
      <c r="F23" s="29">
        <v>435860360</v>
      </c>
      <c r="G23" s="29">
        <v>0</v>
      </c>
      <c r="H23" s="29">
        <v>674240400</v>
      </c>
      <c r="I23" s="29">
        <v>444263632</v>
      </c>
      <c r="J23" s="29">
        <v>771131571</v>
      </c>
      <c r="K23" s="29">
        <v>605119115.28999996</v>
      </c>
      <c r="L23" s="29">
        <v>504780583</v>
      </c>
      <c r="M23" s="30">
        <v>641173504</v>
      </c>
      <c r="N23" s="57">
        <v>0</v>
      </c>
      <c r="O23" s="65">
        <v>0</v>
      </c>
      <c r="P23" s="65">
        <v>1708091053</v>
      </c>
      <c r="Q23" s="65">
        <v>521340637</v>
      </c>
      <c r="R23" s="75">
        <v>6306000855.29</v>
      </c>
      <c r="S23" s="75">
        <v>5849593805.29</v>
      </c>
      <c r="T23" s="65">
        <v>-5849593805.29</v>
      </c>
      <c r="U23" s="65">
        <v>456407050</v>
      </c>
      <c r="V23" s="66">
        <v>0</v>
      </c>
    </row>
    <row r="24" spans="1:22" x14ac:dyDescent="0.25">
      <c r="A24" s="42" t="s">
        <v>82</v>
      </c>
      <c r="B24" s="33" t="s">
        <v>42</v>
      </c>
      <c r="C24" s="29">
        <v>800000000</v>
      </c>
      <c r="D24" s="29">
        <v>0</v>
      </c>
      <c r="E24" s="29">
        <v>800000000</v>
      </c>
      <c r="F24" s="29">
        <v>0</v>
      </c>
      <c r="G24" s="29">
        <v>0</v>
      </c>
      <c r="H24" s="29">
        <v>0</v>
      </c>
      <c r="I24" s="29">
        <v>0</v>
      </c>
      <c r="J24" s="29">
        <v>96013282</v>
      </c>
      <c r="K24" s="29">
        <v>43174398</v>
      </c>
      <c r="L24" s="29">
        <v>51721196</v>
      </c>
      <c r="M24" s="43">
        <v>129672188</v>
      </c>
      <c r="N24" s="58">
        <v>0</v>
      </c>
      <c r="O24" s="69">
        <v>0</v>
      </c>
      <c r="P24" s="69">
        <v>279382951</v>
      </c>
      <c r="Q24" s="69">
        <v>75523750</v>
      </c>
      <c r="R24" s="77">
        <v>675487765</v>
      </c>
      <c r="S24" s="77">
        <v>675487765</v>
      </c>
      <c r="T24" s="69">
        <v>124512235</v>
      </c>
      <c r="U24" s="69">
        <v>0</v>
      </c>
      <c r="V24" s="66">
        <f t="shared" si="0"/>
        <v>0.84435970625000001</v>
      </c>
    </row>
    <row r="25" spans="1:22" x14ac:dyDescent="0.25">
      <c r="A25" s="40" t="s">
        <v>83</v>
      </c>
      <c r="B25" s="35" t="s">
        <v>44</v>
      </c>
      <c r="C25" s="36">
        <v>2432000</v>
      </c>
      <c r="D25" s="36">
        <v>0</v>
      </c>
      <c r="E25" s="36">
        <v>2432000</v>
      </c>
      <c r="F25" s="36">
        <v>0</v>
      </c>
      <c r="G25" s="36">
        <v>21850</v>
      </c>
      <c r="H25" s="36">
        <v>19326</v>
      </c>
      <c r="I25" s="36">
        <v>10924.38</v>
      </c>
      <c r="J25" s="36">
        <v>70085.990000000005</v>
      </c>
      <c r="K25" s="36">
        <v>0</v>
      </c>
      <c r="L25" s="36">
        <v>102523.25</v>
      </c>
      <c r="M25" s="36">
        <v>43698.12</v>
      </c>
      <c r="N25" s="59">
        <v>30252.11</v>
      </c>
      <c r="O25" s="70">
        <v>10924.38</v>
      </c>
      <c r="P25" s="70">
        <v>13445.38</v>
      </c>
      <c r="Q25" s="70">
        <v>57143.8</v>
      </c>
      <c r="R25" s="78">
        <v>380173.41</v>
      </c>
      <c r="S25" s="78">
        <v>380173.41</v>
      </c>
      <c r="T25" s="70">
        <v>2051826.59</v>
      </c>
      <c r="U25" s="70">
        <v>0</v>
      </c>
      <c r="V25" s="68">
        <f t="shared" si="0"/>
        <v>0.15632130345394735</v>
      </c>
    </row>
    <row r="26" spans="1:22" ht="45" hidden="1" x14ac:dyDescent="0.25">
      <c r="A26" s="42" t="s">
        <v>84</v>
      </c>
      <c r="B26" s="33" t="s">
        <v>45</v>
      </c>
      <c r="C26" s="29">
        <v>2432000</v>
      </c>
      <c r="D26" s="29">
        <v>0</v>
      </c>
      <c r="E26" s="29">
        <v>2432000</v>
      </c>
      <c r="F26" s="29">
        <v>0</v>
      </c>
      <c r="G26" s="29">
        <v>21850</v>
      </c>
      <c r="H26" s="29">
        <v>19326</v>
      </c>
      <c r="I26" s="29">
        <v>10924.38</v>
      </c>
      <c r="J26" s="29">
        <v>70085.990000000005</v>
      </c>
      <c r="K26" s="29">
        <v>0</v>
      </c>
      <c r="L26" s="29">
        <v>102523.25</v>
      </c>
      <c r="M26" s="30">
        <v>43698.12</v>
      </c>
      <c r="N26" s="54">
        <v>30252.11</v>
      </c>
      <c r="O26" s="65">
        <v>10924.38</v>
      </c>
      <c r="P26" s="65">
        <v>13445.38</v>
      </c>
      <c r="Q26" s="65">
        <v>57143.8</v>
      </c>
      <c r="R26" s="75">
        <v>380173.41</v>
      </c>
      <c r="S26" s="75">
        <v>380173.41</v>
      </c>
      <c r="T26" s="65">
        <v>2051826.59</v>
      </c>
      <c r="U26" s="65">
        <v>0</v>
      </c>
      <c r="V26" s="66">
        <f t="shared" si="0"/>
        <v>0.15632130345394735</v>
      </c>
    </row>
    <row r="27" spans="1:22" ht="30" hidden="1" x14ac:dyDescent="0.25">
      <c r="A27" s="42" t="s">
        <v>112</v>
      </c>
      <c r="B27" s="33" t="s">
        <v>47</v>
      </c>
      <c r="C27" s="29">
        <v>0</v>
      </c>
      <c r="D27" s="29">
        <v>0</v>
      </c>
      <c r="E27" s="29">
        <v>0</v>
      </c>
      <c r="F27" s="29">
        <v>0</v>
      </c>
      <c r="G27" s="29">
        <v>8404</v>
      </c>
      <c r="H27" s="29">
        <v>12604</v>
      </c>
      <c r="I27" s="29">
        <v>4201.6899999999996</v>
      </c>
      <c r="J27" s="29">
        <v>21009.37</v>
      </c>
      <c r="K27" s="29">
        <v>0</v>
      </c>
      <c r="L27" s="29">
        <v>42018.11</v>
      </c>
      <c r="M27" s="30">
        <v>16807.05</v>
      </c>
      <c r="N27" s="54">
        <v>16806.73</v>
      </c>
      <c r="O27" s="65">
        <v>4201.6899999999996</v>
      </c>
      <c r="P27" s="65">
        <v>0</v>
      </c>
      <c r="Q27" s="65">
        <v>16807.04</v>
      </c>
      <c r="R27" s="75">
        <v>142859.68</v>
      </c>
      <c r="S27" s="75">
        <v>142859.68</v>
      </c>
      <c r="T27" s="65">
        <v>-142859.68</v>
      </c>
      <c r="U27" s="65">
        <v>0</v>
      </c>
      <c r="V27" s="66">
        <v>0</v>
      </c>
    </row>
    <row r="28" spans="1:22" ht="45" hidden="1" x14ac:dyDescent="0.25">
      <c r="A28" s="42" t="s">
        <v>113</v>
      </c>
      <c r="B28" s="33" t="s">
        <v>51</v>
      </c>
      <c r="C28" s="29">
        <v>0</v>
      </c>
      <c r="D28" s="29">
        <v>0</v>
      </c>
      <c r="E28" s="29">
        <v>0</v>
      </c>
      <c r="F28" s="29">
        <v>0</v>
      </c>
      <c r="G28" s="29">
        <v>8404</v>
      </c>
      <c r="H28" s="29">
        <v>12604</v>
      </c>
      <c r="I28" s="29">
        <v>4201.6899999999996</v>
      </c>
      <c r="J28" s="29">
        <v>21009.37</v>
      </c>
      <c r="K28" s="29">
        <v>0</v>
      </c>
      <c r="L28" s="29">
        <v>42018.11</v>
      </c>
      <c r="M28" s="29"/>
      <c r="N28" s="54">
        <v>16806.73</v>
      </c>
      <c r="O28" s="65">
        <v>4201.6899999999996</v>
      </c>
      <c r="P28" s="65">
        <v>0</v>
      </c>
      <c r="Q28" s="65">
        <v>16807.04</v>
      </c>
      <c r="R28" s="75">
        <v>142859.68</v>
      </c>
      <c r="S28" s="75">
        <v>142859.68</v>
      </c>
      <c r="T28" s="65">
        <v>-142859.68</v>
      </c>
      <c r="U28" s="65">
        <v>0</v>
      </c>
      <c r="V28" s="66">
        <v>0</v>
      </c>
    </row>
    <row r="29" spans="1:22" ht="45" hidden="1" x14ac:dyDescent="0.25">
      <c r="A29" s="42" t="s">
        <v>114</v>
      </c>
      <c r="B29" s="33" t="s">
        <v>53</v>
      </c>
      <c r="C29" s="29">
        <v>0</v>
      </c>
      <c r="D29" s="29">
        <v>0</v>
      </c>
      <c r="E29" s="29">
        <v>0</v>
      </c>
      <c r="F29" s="29">
        <v>0</v>
      </c>
      <c r="G29" s="29">
        <v>13446</v>
      </c>
      <c r="H29" s="29">
        <v>6722</v>
      </c>
      <c r="I29" s="29">
        <v>6722.69</v>
      </c>
      <c r="J29" s="29">
        <v>49076.62</v>
      </c>
      <c r="K29" s="29">
        <v>0</v>
      </c>
      <c r="L29" s="29">
        <v>60505.14</v>
      </c>
      <c r="M29" s="30">
        <v>26891.07</v>
      </c>
      <c r="N29" s="54">
        <v>13445.38</v>
      </c>
      <c r="O29" s="65">
        <v>6722.69</v>
      </c>
      <c r="P29" s="65">
        <v>13445.38</v>
      </c>
      <c r="Q29" s="65">
        <v>40336.76</v>
      </c>
      <c r="R29" s="75">
        <v>237313.73</v>
      </c>
      <c r="S29" s="75">
        <v>237313.73</v>
      </c>
      <c r="T29" s="65">
        <v>-237313.73</v>
      </c>
      <c r="U29" s="65">
        <v>0</v>
      </c>
      <c r="V29" s="66">
        <v>0</v>
      </c>
    </row>
    <row r="30" spans="1:22" ht="75" hidden="1" x14ac:dyDescent="0.25">
      <c r="A30" s="42" t="s">
        <v>115</v>
      </c>
      <c r="B30" s="33" t="s">
        <v>54</v>
      </c>
      <c r="C30" s="29">
        <v>0</v>
      </c>
      <c r="D30" s="29">
        <v>0</v>
      </c>
      <c r="E30" s="29">
        <v>0</v>
      </c>
      <c r="F30" s="29">
        <v>0</v>
      </c>
      <c r="G30" s="29">
        <v>13446</v>
      </c>
      <c r="H30" s="29">
        <v>6722</v>
      </c>
      <c r="I30" s="29">
        <v>6722.69</v>
      </c>
      <c r="J30" s="29">
        <v>49076.62</v>
      </c>
      <c r="K30" s="29">
        <v>0</v>
      </c>
      <c r="L30" s="29">
        <v>60505.14</v>
      </c>
      <c r="M30" s="29"/>
      <c r="N30" s="54">
        <v>13445.38</v>
      </c>
      <c r="O30" s="65">
        <v>6722.69</v>
      </c>
      <c r="P30" s="65">
        <v>13445.38</v>
      </c>
      <c r="Q30" s="65">
        <v>40336.76</v>
      </c>
      <c r="R30" s="75">
        <v>237313.73</v>
      </c>
      <c r="S30" s="75">
        <v>237313.73</v>
      </c>
      <c r="T30" s="65">
        <v>-237313.73</v>
      </c>
      <c r="U30" s="65">
        <v>0</v>
      </c>
      <c r="V30" s="66">
        <v>0</v>
      </c>
    </row>
    <row r="31" spans="1:22" ht="30" hidden="1" x14ac:dyDescent="0.25">
      <c r="A31" s="42" t="s">
        <v>116</v>
      </c>
      <c r="B31" s="33" t="s">
        <v>55</v>
      </c>
      <c r="C31" s="29">
        <v>0</v>
      </c>
      <c r="D31" s="29">
        <v>0</v>
      </c>
      <c r="E31" s="29">
        <v>0</v>
      </c>
      <c r="F31" s="29">
        <v>0</v>
      </c>
      <c r="G31" s="29">
        <v>13446</v>
      </c>
      <c r="H31" s="29">
        <v>6722</v>
      </c>
      <c r="I31" s="29">
        <v>6722.69</v>
      </c>
      <c r="J31" s="29">
        <v>49076.62</v>
      </c>
      <c r="K31" s="29">
        <v>0</v>
      </c>
      <c r="L31" s="29">
        <v>60505.14</v>
      </c>
      <c r="M31" s="30">
        <v>26891.07</v>
      </c>
      <c r="N31" s="54">
        <v>13445.38</v>
      </c>
      <c r="O31" s="65">
        <v>6722.69</v>
      </c>
      <c r="P31" s="65">
        <v>13445.38</v>
      </c>
      <c r="Q31" s="65">
        <v>40336.76</v>
      </c>
      <c r="R31" s="75">
        <v>237313.73</v>
      </c>
      <c r="S31" s="75">
        <v>237313.73</v>
      </c>
      <c r="T31" s="65">
        <v>-237313.73</v>
      </c>
      <c r="U31" s="65">
        <v>0</v>
      </c>
      <c r="V31" s="66">
        <v>0</v>
      </c>
    </row>
    <row r="32" spans="1:22" x14ac:dyDescent="0.25">
      <c r="A32" s="40" t="s">
        <v>85</v>
      </c>
      <c r="B32" s="35" t="s">
        <v>56</v>
      </c>
      <c r="C32" s="36">
        <v>89000000000</v>
      </c>
      <c r="D32" s="36">
        <v>0</v>
      </c>
      <c r="E32" s="36">
        <v>89000000000</v>
      </c>
      <c r="F32" s="36">
        <v>940.64</v>
      </c>
      <c r="G32" s="36">
        <v>163347.65</v>
      </c>
      <c r="H32" s="36">
        <v>1399.49</v>
      </c>
      <c r="I32" s="36">
        <v>815885.41</v>
      </c>
      <c r="J32" s="36">
        <v>2681.91</v>
      </c>
      <c r="K32" s="36">
        <v>3662.37</v>
      </c>
      <c r="L32" s="36">
        <v>89000001540.929993</v>
      </c>
      <c r="M32" s="44">
        <v>9041.65</v>
      </c>
      <c r="N32" s="59">
        <v>32910.300000000003</v>
      </c>
      <c r="O32" s="70">
        <v>3778.96</v>
      </c>
      <c r="P32" s="70">
        <v>-52269292687.529999</v>
      </c>
      <c r="Q32" s="70">
        <v>49941808.840000004</v>
      </c>
      <c r="R32" s="78">
        <v>36781684310.620003</v>
      </c>
      <c r="S32" s="78">
        <v>36781684310.620003</v>
      </c>
      <c r="T32" s="70">
        <v>52218315689.379997</v>
      </c>
      <c r="U32" s="70">
        <v>0</v>
      </c>
      <c r="V32" s="68">
        <f>+R32/E32</f>
        <v>0.41327735180471914</v>
      </c>
    </row>
    <row r="33" spans="1:22" hidden="1" x14ac:dyDescent="0.25">
      <c r="A33" s="42" t="s">
        <v>86</v>
      </c>
      <c r="B33" s="33" t="s">
        <v>57</v>
      </c>
      <c r="C33" s="29">
        <v>89000000000</v>
      </c>
      <c r="D33" s="29">
        <v>0</v>
      </c>
      <c r="E33" s="29">
        <v>89000000000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89000000000</v>
      </c>
      <c r="M33" s="29">
        <v>0</v>
      </c>
      <c r="N33" s="57">
        <v>0</v>
      </c>
      <c r="O33" s="65">
        <v>0</v>
      </c>
      <c r="P33" s="65">
        <v>-52328997943</v>
      </c>
      <c r="Q33" s="65">
        <v>0</v>
      </c>
      <c r="R33" s="75">
        <v>36671002057</v>
      </c>
      <c r="S33" s="75">
        <v>36671002057</v>
      </c>
      <c r="T33" s="65">
        <v>52328997943</v>
      </c>
      <c r="U33" s="65">
        <v>0</v>
      </c>
      <c r="V33" s="66">
        <f t="shared" si="0"/>
        <v>0.4120337309775281</v>
      </c>
    </row>
    <row r="34" spans="1:22" hidden="1" x14ac:dyDescent="0.25">
      <c r="A34" s="42" t="s">
        <v>117</v>
      </c>
      <c r="B34" s="33" t="s">
        <v>118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89000000000</v>
      </c>
      <c r="M34" s="29"/>
      <c r="N34" s="57">
        <v>0</v>
      </c>
      <c r="O34" s="65">
        <v>0</v>
      </c>
      <c r="P34" s="65">
        <v>-52328997943</v>
      </c>
      <c r="Q34" s="65">
        <v>0</v>
      </c>
      <c r="R34" s="75">
        <v>36671002057</v>
      </c>
      <c r="S34" s="75">
        <v>36671002057</v>
      </c>
      <c r="T34" s="65">
        <v>-36671002057</v>
      </c>
      <c r="U34" s="65">
        <v>0</v>
      </c>
      <c r="V34" s="66">
        <v>0</v>
      </c>
    </row>
    <row r="35" spans="1:22" hidden="1" x14ac:dyDescent="0.25">
      <c r="A35" s="42" t="s">
        <v>87</v>
      </c>
      <c r="B35" s="33" t="s">
        <v>58</v>
      </c>
      <c r="C35" s="29">
        <v>0</v>
      </c>
      <c r="D35" s="29">
        <v>0</v>
      </c>
      <c r="E35" s="29">
        <v>0</v>
      </c>
      <c r="F35" s="29">
        <v>940.64</v>
      </c>
      <c r="G35" s="29">
        <v>880.65</v>
      </c>
      <c r="H35" s="29">
        <v>1351.49</v>
      </c>
      <c r="I35" s="29">
        <v>2561.41</v>
      </c>
      <c r="J35" s="29">
        <v>2681.91</v>
      </c>
      <c r="K35" s="29">
        <v>3323.37</v>
      </c>
      <c r="L35" s="29">
        <v>1540.93</v>
      </c>
      <c r="M35" s="30">
        <v>1834</v>
      </c>
      <c r="N35" s="54">
        <v>1787.2</v>
      </c>
      <c r="O35" s="65">
        <v>1856.96</v>
      </c>
      <c r="P35" s="65">
        <v>1794.47</v>
      </c>
      <c r="Q35" s="65">
        <v>248.84</v>
      </c>
      <c r="R35" s="75">
        <v>20801.87</v>
      </c>
      <c r="S35" s="75">
        <v>20801.87</v>
      </c>
      <c r="T35" s="65">
        <v>-20801.87</v>
      </c>
      <c r="U35" s="65">
        <v>0</v>
      </c>
      <c r="V35" s="66">
        <v>0</v>
      </c>
    </row>
    <row r="36" spans="1:22" hidden="1" x14ac:dyDescent="0.25">
      <c r="A36" s="42" t="s">
        <v>88</v>
      </c>
      <c r="B36" s="33" t="s">
        <v>59</v>
      </c>
      <c r="C36" s="29">
        <v>0</v>
      </c>
      <c r="D36" s="29">
        <v>0</v>
      </c>
      <c r="E36" s="29">
        <v>0</v>
      </c>
      <c r="F36" s="29">
        <v>940.64</v>
      </c>
      <c r="G36" s="29">
        <v>880.65</v>
      </c>
      <c r="H36" s="29">
        <v>1351.49</v>
      </c>
      <c r="I36" s="29">
        <v>2561.41</v>
      </c>
      <c r="J36" s="29">
        <v>2681.91</v>
      </c>
      <c r="K36" s="29">
        <v>3323.37</v>
      </c>
      <c r="L36" s="29">
        <v>1540.93</v>
      </c>
      <c r="M36" s="29"/>
      <c r="N36" s="54">
        <v>1787.2</v>
      </c>
      <c r="O36" s="65">
        <v>1856.96</v>
      </c>
      <c r="P36" s="65">
        <v>1794.47</v>
      </c>
      <c r="Q36" s="65">
        <v>248.84</v>
      </c>
      <c r="R36" s="75">
        <v>20801.87</v>
      </c>
      <c r="S36" s="75">
        <v>20801.87</v>
      </c>
      <c r="T36" s="65">
        <v>-20801.87</v>
      </c>
      <c r="U36" s="65">
        <v>0</v>
      </c>
      <c r="V36" s="66">
        <v>0</v>
      </c>
    </row>
    <row r="37" spans="1:22" hidden="1" x14ac:dyDescent="0.25">
      <c r="A37" s="42" t="s">
        <v>89</v>
      </c>
      <c r="B37" s="33" t="s">
        <v>60</v>
      </c>
      <c r="C37" s="29">
        <v>0</v>
      </c>
      <c r="D37" s="29">
        <v>0</v>
      </c>
      <c r="E37" s="29">
        <v>0</v>
      </c>
      <c r="F37" s="29">
        <v>940.64</v>
      </c>
      <c r="G37" s="29">
        <v>880.65</v>
      </c>
      <c r="H37" s="29">
        <v>1351.49</v>
      </c>
      <c r="I37" s="29">
        <v>2561.41</v>
      </c>
      <c r="J37" s="29">
        <v>2681.91</v>
      </c>
      <c r="K37" s="29">
        <v>3323.37</v>
      </c>
      <c r="L37" s="29">
        <v>1540.93</v>
      </c>
      <c r="M37" s="30">
        <v>1834</v>
      </c>
      <c r="N37" s="54">
        <v>1787.2</v>
      </c>
      <c r="O37" s="65">
        <v>1856.96</v>
      </c>
      <c r="P37" s="65">
        <v>1794.47</v>
      </c>
      <c r="Q37" s="65">
        <v>248.84</v>
      </c>
      <c r="R37" s="75">
        <v>20801.87</v>
      </c>
      <c r="S37" s="75">
        <v>20801.87</v>
      </c>
      <c r="T37" s="65">
        <v>-20801.87</v>
      </c>
      <c r="U37" s="65">
        <v>0</v>
      </c>
      <c r="V37" s="66">
        <v>0</v>
      </c>
    </row>
    <row r="38" spans="1:22" ht="30" hidden="1" x14ac:dyDescent="0.25">
      <c r="A38" s="42" t="s">
        <v>90</v>
      </c>
      <c r="B38" s="33" t="s">
        <v>61</v>
      </c>
      <c r="C38" s="29">
        <v>0</v>
      </c>
      <c r="D38" s="29">
        <v>0</v>
      </c>
      <c r="E38" s="29">
        <v>0</v>
      </c>
      <c r="F38" s="29">
        <v>940.64</v>
      </c>
      <c r="G38" s="29">
        <v>880.65</v>
      </c>
      <c r="H38" s="29">
        <v>1351.49</v>
      </c>
      <c r="I38" s="29">
        <v>2561.41</v>
      </c>
      <c r="J38" s="29">
        <v>2681.91</v>
      </c>
      <c r="K38" s="29">
        <v>3323.37</v>
      </c>
      <c r="L38" s="29">
        <v>1540.93</v>
      </c>
      <c r="M38" s="29"/>
      <c r="N38" s="54">
        <v>1787.2</v>
      </c>
      <c r="O38" s="65">
        <v>1856.96</v>
      </c>
      <c r="P38" s="65">
        <v>1794.47</v>
      </c>
      <c r="Q38" s="65">
        <v>248.84</v>
      </c>
      <c r="R38" s="75">
        <v>20801.87</v>
      </c>
      <c r="S38" s="75">
        <v>20801.87</v>
      </c>
      <c r="T38" s="65">
        <v>-20801.87</v>
      </c>
      <c r="U38" s="65">
        <v>0</v>
      </c>
      <c r="V38" s="66">
        <v>0</v>
      </c>
    </row>
    <row r="39" spans="1:22" ht="30" hidden="1" customHeight="1" x14ac:dyDescent="0.25">
      <c r="A39" s="42" t="s">
        <v>119</v>
      </c>
      <c r="B39" s="33" t="s">
        <v>63</v>
      </c>
      <c r="C39" s="29">
        <v>0</v>
      </c>
      <c r="D39" s="29">
        <v>0</v>
      </c>
      <c r="E39" s="29">
        <v>0</v>
      </c>
      <c r="F39" s="29">
        <v>0</v>
      </c>
      <c r="G39" s="29">
        <v>162467</v>
      </c>
      <c r="H39" s="29">
        <v>48</v>
      </c>
      <c r="I39" s="29">
        <v>813324</v>
      </c>
      <c r="J39" s="29">
        <v>0</v>
      </c>
      <c r="K39" s="29">
        <v>339</v>
      </c>
      <c r="L39" s="29">
        <v>0</v>
      </c>
      <c r="M39" s="30">
        <v>7207.65</v>
      </c>
      <c r="N39" s="54">
        <v>31123.1</v>
      </c>
      <c r="O39" s="65">
        <v>1922</v>
      </c>
      <c r="P39" s="65">
        <v>59703461</v>
      </c>
      <c r="Q39" s="65">
        <v>49941560</v>
      </c>
      <c r="R39" s="75">
        <v>110661451.75</v>
      </c>
      <c r="S39" s="75">
        <v>110661451.75</v>
      </c>
      <c r="T39" s="65">
        <v>-110661451.75</v>
      </c>
      <c r="U39" s="65">
        <v>0</v>
      </c>
      <c r="V39" s="66">
        <v>0</v>
      </c>
    </row>
    <row r="40" spans="1:22" x14ac:dyDescent="0.25">
      <c r="A40" s="40" t="s">
        <v>120</v>
      </c>
      <c r="B40" s="35" t="s">
        <v>64</v>
      </c>
      <c r="C40" s="36">
        <v>0</v>
      </c>
      <c r="D40" s="45">
        <v>0</v>
      </c>
      <c r="E40" s="45">
        <v>0</v>
      </c>
      <c r="F40" s="36">
        <v>0</v>
      </c>
      <c r="G40" s="36">
        <v>0</v>
      </c>
      <c r="H40" s="36">
        <v>0</v>
      </c>
      <c r="I40" s="36">
        <v>322938</v>
      </c>
      <c r="J40" s="36">
        <v>0</v>
      </c>
      <c r="K40" s="36">
        <v>0</v>
      </c>
      <c r="L40" s="37">
        <v>0</v>
      </c>
      <c r="M40" s="38">
        <v>7207.65</v>
      </c>
      <c r="N40" s="56">
        <v>0</v>
      </c>
      <c r="O40" s="67">
        <v>0</v>
      </c>
      <c r="P40" s="67">
        <v>35321646</v>
      </c>
      <c r="Q40" s="67">
        <v>14026392</v>
      </c>
      <c r="R40" s="76">
        <v>49670976</v>
      </c>
      <c r="S40" s="76">
        <v>49670976</v>
      </c>
      <c r="T40" s="67">
        <v>-49670976</v>
      </c>
      <c r="U40" s="67">
        <v>0</v>
      </c>
      <c r="V40" s="68">
        <v>0</v>
      </c>
    </row>
    <row r="41" spans="1:22" hidden="1" x14ac:dyDescent="0.25">
      <c r="A41" s="42" t="s">
        <v>121</v>
      </c>
      <c r="B41" s="33" t="s">
        <v>122</v>
      </c>
      <c r="C41" s="29">
        <v>0</v>
      </c>
      <c r="D41" s="46">
        <v>0</v>
      </c>
      <c r="E41" s="46">
        <v>0</v>
      </c>
      <c r="F41" s="29">
        <v>0</v>
      </c>
      <c r="G41" s="29">
        <v>0</v>
      </c>
      <c r="H41" s="29">
        <v>0</v>
      </c>
      <c r="I41" s="29">
        <v>322938</v>
      </c>
      <c r="J41" s="29">
        <v>0</v>
      </c>
      <c r="K41" s="29">
        <v>0</v>
      </c>
      <c r="L41" s="29">
        <v>0</v>
      </c>
      <c r="M41" s="29"/>
      <c r="N41" s="57">
        <v>0</v>
      </c>
      <c r="O41" s="65">
        <v>0</v>
      </c>
      <c r="P41" s="65">
        <v>26365131</v>
      </c>
      <c r="Q41" s="65">
        <v>22982907</v>
      </c>
      <c r="R41" s="65">
        <v>49670976</v>
      </c>
      <c r="S41" s="65">
        <v>49670976</v>
      </c>
      <c r="T41" s="65">
        <v>-49670976</v>
      </c>
      <c r="U41" s="65">
        <v>0</v>
      </c>
      <c r="V41" s="66">
        <v>0</v>
      </c>
    </row>
    <row r="42" spans="1:22" hidden="1" x14ac:dyDescent="0.25">
      <c r="A42" s="42" t="s">
        <v>123</v>
      </c>
      <c r="B42" s="33" t="s">
        <v>67</v>
      </c>
      <c r="C42" s="29">
        <v>0</v>
      </c>
      <c r="D42" s="46">
        <v>0</v>
      </c>
      <c r="E42" s="46">
        <v>0</v>
      </c>
      <c r="F42" s="29">
        <v>0</v>
      </c>
      <c r="G42" s="29">
        <v>162467</v>
      </c>
      <c r="H42" s="29">
        <v>48</v>
      </c>
      <c r="I42" s="29">
        <v>490386</v>
      </c>
      <c r="J42" s="29">
        <v>0</v>
      </c>
      <c r="K42" s="29">
        <v>339</v>
      </c>
      <c r="L42" s="29">
        <v>0</v>
      </c>
      <c r="M42" s="30">
        <v>7207.65</v>
      </c>
      <c r="N42" s="54">
        <v>31123.1</v>
      </c>
      <c r="O42" s="65">
        <v>1922</v>
      </c>
      <c r="P42" s="65">
        <v>24381815</v>
      </c>
      <c r="Q42" s="65">
        <v>35915168</v>
      </c>
      <c r="R42" s="65">
        <v>60990475.75</v>
      </c>
      <c r="S42" s="65">
        <v>60990475.75</v>
      </c>
      <c r="T42" s="65">
        <v>-60990475.75</v>
      </c>
      <c r="U42" s="65">
        <v>0</v>
      </c>
      <c r="V42" s="66">
        <v>0</v>
      </c>
    </row>
    <row r="43" spans="1:22" ht="15.75" hidden="1" thickBot="1" x14ac:dyDescent="0.3">
      <c r="A43" s="49" t="s">
        <v>124</v>
      </c>
      <c r="B43" s="50" t="s">
        <v>69</v>
      </c>
      <c r="C43" s="51">
        <v>0</v>
      </c>
      <c r="D43" s="52">
        <v>0</v>
      </c>
      <c r="E43" s="52">
        <v>0</v>
      </c>
      <c r="F43" s="51">
        <v>0</v>
      </c>
      <c r="G43" s="51">
        <v>14</v>
      </c>
      <c r="H43" s="51">
        <v>48</v>
      </c>
      <c r="I43" s="51">
        <v>0</v>
      </c>
      <c r="J43" s="51">
        <v>0</v>
      </c>
      <c r="K43" s="51">
        <v>339</v>
      </c>
      <c r="L43" s="51">
        <v>0</v>
      </c>
      <c r="M43" s="51"/>
      <c r="N43" s="51"/>
      <c r="O43" s="51"/>
      <c r="P43" s="51"/>
      <c r="Q43" s="72"/>
      <c r="R43" s="63"/>
      <c r="S43" s="64"/>
      <c r="T43" s="51">
        <f>+E43-R43</f>
        <v>0</v>
      </c>
      <c r="U43" s="74"/>
      <c r="V43" s="53">
        <v>0</v>
      </c>
    </row>
    <row r="46" spans="1:22" x14ac:dyDescent="0.25">
      <c r="I46" s="2"/>
    </row>
  </sheetData>
  <mergeCells count="12">
    <mergeCell ref="B8:B9"/>
    <mergeCell ref="A8:A9"/>
    <mergeCell ref="C8:E8"/>
    <mergeCell ref="F8:V8"/>
    <mergeCell ref="A1:V1"/>
    <mergeCell ref="A2:V2"/>
    <mergeCell ref="A3:V3"/>
    <mergeCell ref="C4:E4"/>
    <mergeCell ref="F4:V4"/>
    <mergeCell ref="A5:V5"/>
    <mergeCell ref="A6:V6"/>
    <mergeCell ref="A7:V7"/>
  </mergeCells>
  <pageMargins left="0.70866141732283472" right="0.70866141732283472" top="0.74803149606299213" bottom="0.74803149606299213" header="0.31496062992125984" footer="0.31496062992125984"/>
  <pageSetup scale="65" orientation="landscape" r:id="rId1"/>
  <ignoredErrors>
    <ignoredError sqref="A1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FEBRERO </vt:lpstr>
      <vt:lpstr>ENERO </vt:lpstr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Lisbett Rocio Casagua Lopez</dc:creator>
  <cp:keywords/>
  <dc:description/>
  <cp:lastModifiedBy>Diana Melisa Vasquez Florez</cp:lastModifiedBy>
  <cp:revision/>
  <dcterms:created xsi:type="dcterms:W3CDTF">2021-11-04T14:12:01Z</dcterms:created>
  <dcterms:modified xsi:type="dcterms:W3CDTF">2023-07-31T14:54:06Z</dcterms:modified>
  <cp:category/>
  <cp:contentStatus/>
</cp:coreProperties>
</file>